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254\Downloads\"/>
    </mc:Choice>
  </mc:AlternateContent>
  <xr:revisionPtr revIDLastSave="0" documentId="13_ncr:1_{CC702458-E3C1-416E-8B07-58AAEEE5A286}" xr6:coauthVersionLast="47" xr6:coauthVersionMax="47" xr10:uidLastSave="{00000000-0000-0000-0000-000000000000}"/>
  <bookViews>
    <workbookView xWindow="-23085" yWindow="5880" windowWidth="23040" windowHeight="12195" tabRatio="945" xr2:uid="{82F1D28B-13A8-4D79-A73D-0B4ABC46EEFC}"/>
  </bookViews>
  <sheets>
    <sheet name="Cashflow" sheetId="21" r:id="rId1"/>
    <sheet name="HRSW" sheetId="1" r:id="rId2"/>
    <sheet name="Durum" sheetId="3" r:id="rId3"/>
    <sheet name="Barley" sheetId="2" r:id="rId4"/>
    <sheet name="Corn" sheetId="11" r:id="rId5"/>
    <sheet name="Soy" sheetId="26" r:id="rId6"/>
    <sheet name="Oil_SF" sheetId="8" r:id="rId7"/>
    <sheet name="Conf_SF" sheetId="24" r:id="rId8"/>
    <sheet name="Canola" sheetId="6" r:id="rId9"/>
    <sheet name="Flax" sheetId="5" r:id="rId10"/>
    <sheet name="Peas" sheetId="20" r:id="rId11"/>
    <sheet name="Oats" sheetId="19" r:id="rId12"/>
    <sheet name="Lentil" sheetId="18" r:id="rId13"/>
    <sheet name="Mustard" sheetId="17" r:id="rId14"/>
    <sheet name="Saffl" sheetId="23" r:id="rId15"/>
    <sheet name="Buckwht" sheetId="16" r:id="rId16"/>
    <sheet name="Millet" sheetId="15" r:id="rId17"/>
    <sheet name="Chickpea" sheetId="22" r:id="rId18"/>
    <sheet name="HRWW" sheetId="14" r:id="rId19"/>
    <sheet name="Rye" sheetId="12" r:id="rId20"/>
  </sheets>
  <definedNames>
    <definedName name="_xlnm.Print_Area" localSheetId="0">Cashflow!$A$1:$L$63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1" l="1"/>
  <c r="K47" i="21"/>
  <c r="J47" i="21"/>
  <c r="I47" i="21"/>
  <c r="H47" i="21"/>
  <c r="G47" i="21"/>
  <c r="F47" i="21"/>
  <c r="E47" i="21"/>
  <c r="D47" i="21"/>
  <c r="C47" i="21"/>
  <c r="B47" i="21"/>
  <c r="B25" i="26"/>
  <c r="B33" i="26" s="1"/>
  <c r="B18" i="26"/>
  <c r="B32" i="26"/>
  <c r="B4" i="26"/>
  <c r="B7" i="21"/>
  <c r="B4" i="18"/>
  <c r="B14" i="21"/>
  <c r="F14" i="21" s="1"/>
  <c r="B4" i="5"/>
  <c r="B11" i="21"/>
  <c r="B4" i="22"/>
  <c r="B18" i="22"/>
  <c r="C21" i="21" s="1"/>
  <c r="G21" i="21" s="1"/>
  <c r="B4" i="12"/>
  <c r="B20" i="21" s="1"/>
  <c r="B18" i="12"/>
  <c r="B27" i="12" s="1"/>
  <c r="B32" i="12"/>
  <c r="B4" i="14"/>
  <c r="B18" i="14"/>
  <c r="B32" i="14"/>
  <c r="B4" i="15"/>
  <c r="B18" i="15"/>
  <c r="B32" i="15" s="1"/>
  <c r="B4" i="16"/>
  <c r="B17" i="21"/>
  <c r="F17" i="21" s="1"/>
  <c r="B18" i="16"/>
  <c r="B27" i="16" s="1"/>
  <c r="C17" i="21"/>
  <c r="D17" i="21" s="1"/>
  <c r="G17" i="21"/>
  <c r="B4" i="23"/>
  <c r="B18" i="23"/>
  <c r="B4" i="17"/>
  <c r="B15" i="21" s="1"/>
  <c r="B18" i="17"/>
  <c r="C15" i="21"/>
  <c r="B18" i="18"/>
  <c r="B32" i="18" s="1"/>
  <c r="B4" i="19"/>
  <c r="B13" i="21"/>
  <c r="D13" i="21" s="1"/>
  <c r="F13" i="21"/>
  <c r="B18" i="19"/>
  <c r="B32" i="19"/>
  <c r="B4" i="20"/>
  <c r="B12" i="21" s="1"/>
  <c r="B18" i="20"/>
  <c r="B32" i="20" s="1"/>
  <c r="B18" i="5"/>
  <c r="C11" i="21"/>
  <c r="G11" i="21" s="1"/>
  <c r="H11" i="21" s="1"/>
  <c r="B4" i="6"/>
  <c r="B18" i="6"/>
  <c r="B27" i="6" s="1"/>
  <c r="B34" i="6" s="1"/>
  <c r="B32" i="6"/>
  <c r="B4" i="24"/>
  <c r="B18" i="24"/>
  <c r="C9" i="21"/>
  <c r="G9" i="21" s="1"/>
  <c r="H9" i="21" s="1"/>
  <c r="B4" i="8"/>
  <c r="B8" i="21" s="1"/>
  <c r="B18" i="8"/>
  <c r="B4" i="11"/>
  <c r="B6" i="21" s="1"/>
  <c r="B18" i="11"/>
  <c r="B27" i="11" s="1"/>
  <c r="C6" i="21"/>
  <c r="G6" i="21"/>
  <c r="B4" i="2"/>
  <c r="B18" i="2"/>
  <c r="B32" i="2"/>
  <c r="B4" i="3"/>
  <c r="B18" i="3"/>
  <c r="B32" i="3" s="1"/>
  <c r="B4" i="1"/>
  <c r="B3" i="21" s="1"/>
  <c r="B18" i="1"/>
  <c r="B32" i="1" s="1"/>
  <c r="L43" i="21"/>
  <c r="L44" i="21"/>
  <c r="L45" i="21"/>
  <c r="L46" i="21"/>
  <c r="L62" i="21" s="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K43" i="21"/>
  <c r="K62" i="21" s="1"/>
  <c r="K44" i="21"/>
  <c r="K45" i="21"/>
  <c r="K46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J43" i="21"/>
  <c r="J62" i="21" s="1"/>
  <c r="J44" i="21"/>
  <c r="J45" i="21"/>
  <c r="J46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I43" i="21"/>
  <c r="I44" i="21"/>
  <c r="I62" i="21" s="1"/>
  <c r="I45" i="21"/>
  <c r="I46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H43" i="21"/>
  <c r="H62" i="21" s="1"/>
  <c r="H44" i="21"/>
  <c r="H45" i="21"/>
  <c r="H46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G43" i="21"/>
  <c r="G62" i="21" s="1"/>
  <c r="G44" i="21"/>
  <c r="G45" i="21"/>
  <c r="G46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F43" i="21"/>
  <c r="F44" i="21"/>
  <c r="F62" i="21" s="1"/>
  <c r="F45" i="21"/>
  <c r="F46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B44" i="21"/>
  <c r="B43" i="21"/>
  <c r="B62" i="21" s="1"/>
  <c r="D63" i="21" s="1"/>
  <c r="B46" i="21"/>
  <c r="B45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C44" i="21"/>
  <c r="C43" i="21"/>
  <c r="C46" i="21"/>
  <c r="C45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D44" i="21"/>
  <c r="D43" i="21"/>
  <c r="D46" i="21"/>
  <c r="D45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E44" i="21"/>
  <c r="E43" i="21"/>
  <c r="E46" i="21"/>
  <c r="E45" i="21"/>
  <c r="E48" i="21"/>
  <c r="E49" i="21"/>
  <c r="E50" i="21"/>
  <c r="E62" i="21" s="1"/>
  <c r="E51" i="21"/>
  <c r="E52" i="21"/>
  <c r="E53" i="21"/>
  <c r="E54" i="21"/>
  <c r="E55" i="21"/>
  <c r="E56" i="21"/>
  <c r="E57" i="21"/>
  <c r="E58" i="21"/>
  <c r="E59" i="21"/>
  <c r="E60" i="21"/>
  <c r="E61" i="21"/>
  <c r="B25" i="2"/>
  <c r="B27" i="2" s="1"/>
  <c r="B33" i="2"/>
  <c r="B25" i="16"/>
  <c r="B33" i="16" s="1"/>
  <c r="B25" i="6"/>
  <c r="B33" i="6" s="1"/>
  <c r="E22" i="21"/>
  <c r="B25" i="22"/>
  <c r="B33" i="22"/>
  <c r="B25" i="24"/>
  <c r="B27" i="24" s="1"/>
  <c r="B25" i="11"/>
  <c r="B33" i="11"/>
  <c r="B25" i="3"/>
  <c r="B33" i="3"/>
  <c r="B25" i="5"/>
  <c r="B33" i="5"/>
  <c r="B25" i="1"/>
  <c r="B33" i="1"/>
  <c r="B25" i="14"/>
  <c r="B27" i="14" s="1"/>
  <c r="B34" i="14" s="1"/>
  <c r="B25" i="18"/>
  <c r="B33" i="18" s="1"/>
  <c r="B25" i="15"/>
  <c r="B33" i="15"/>
  <c r="B25" i="17"/>
  <c r="B27" i="17" s="1"/>
  <c r="B25" i="19"/>
  <c r="B33" i="19"/>
  <c r="B25" i="8"/>
  <c r="B27" i="8"/>
  <c r="B34" i="8" s="1"/>
  <c r="B25" i="20"/>
  <c r="B27" i="20"/>
  <c r="B25" i="12"/>
  <c r="B33" i="12"/>
  <c r="B25" i="23"/>
  <c r="B27" i="23" s="1"/>
  <c r="B33" i="23"/>
  <c r="B33" i="24"/>
  <c r="B32" i="8"/>
  <c r="C8" i="21"/>
  <c r="G8" i="21"/>
  <c r="B5" i="21"/>
  <c r="F5" i="21"/>
  <c r="C19" i="21"/>
  <c r="G19" i="21" s="1"/>
  <c r="B18" i="21"/>
  <c r="C13" i="21"/>
  <c r="G13" i="21" s="1"/>
  <c r="B27" i="19"/>
  <c r="B34" i="19" s="1"/>
  <c r="C12" i="21"/>
  <c r="G12" i="21"/>
  <c r="C10" i="21"/>
  <c r="G10" i="21" s="1"/>
  <c r="F18" i="21"/>
  <c r="C20" i="21"/>
  <c r="G20" i="21" s="1"/>
  <c r="B33" i="14"/>
  <c r="B32" i="22"/>
  <c r="C18" i="21"/>
  <c r="G18" i="21" s="1"/>
  <c r="H18" i="21" s="1"/>
  <c r="B32" i="23"/>
  <c r="B32" i="17"/>
  <c r="G15" i="21"/>
  <c r="B29" i="19"/>
  <c r="B34" i="20"/>
  <c r="B33" i="20"/>
  <c r="B32" i="5"/>
  <c r="B27" i="5"/>
  <c r="B29" i="5" s="1"/>
  <c r="B34" i="5"/>
  <c r="F11" i="21"/>
  <c r="D11" i="21"/>
  <c r="B32" i="24"/>
  <c r="B9" i="21"/>
  <c r="D9" i="21" s="1"/>
  <c r="B33" i="8"/>
  <c r="C7" i="21"/>
  <c r="G7" i="21"/>
  <c r="D7" i="21"/>
  <c r="F7" i="21"/>
  <c r="H7" i="21"/>
  <c r="C5" i="21"/>
  <c r="D5" i="21" s="1"/>
  <c r="G5" i="21"/>
  <c r="H5" i="21"/>
  <c r="B4" i="21"/>
  <c r="D18" i="21"/>
  <c r="F9" i="21"/>
  <c r="F4" i="21"/>
  <c r="B29" i="20"/>
  <c r="B21" i="21"/>
  <c r="D21" i="21" s="1"/>
  <c r="F21" i="21"/>
  <c r="H21" i="21" s="1"/>
  <c r="C14" i="21"/>
  <c r="G14" i="21" s="1"/>
  <c r="B27" i="18"/>
  <c r="B34" i="18"/>
  <c r="B29" i="18"/>
  <c r="D62" i="21"/>
  <c r="C62" i="21"/>
  <c r="B34" i="12" l="1"/>
  <c r="B29" i="12"/>
  <c r="F12" i="21"/>
  <c r="H12" i="21" s="1"/>
  <c r="D12" i="21"/>
  <c r="D20" i="21"/>
  <c r="F20" i="21"/>
  <c r="H20" i="21" s="1"/>
  <c r="B34" i="24"/>
  <c r="B29" i="24"/>
  <c r="D6" i="21"/>
  <c r="F6" i="21"/>
  <c r="H6" i="21" s="1"/>
  <c r="B29" i="22"/>
  <c r="F3" i="21"/>
  <c r="H13" i="21"/>
  <c r="B29" i="17"/>
  <c r="B34" i="17"/>
  <c r="H14" i="21"/>
  <c r="B34" i="11"/>
  <c r="B29" i="11"/>
  <c r="B34" i="16"/>
  <c r="B29" i="16"/>
  <c r="B34" i="2"/>
  <c r="B29" i="2"/>
  <c r="B29" i="23"/>
  <c r="B34" i="23"/>
  <c r="B29" i="6"/>
  <c r="D15" i="21"/>
  <c r="F15" i="21"/>
  <c r="H15" i="21" s="1"/>
  <c r="B29" i="14"/>
  <c r="F8" i="21"/>
  <c r="H8" i="21" s="1"/>
  <c r="D8" i="21"/>
  <c r="C3" i="21"/>
  <c r="G3" i="21" s="1"/>
  <c r="C4" i="21"/>
  <c r="B27" i="15"/>
  <c r="B32" i="16"/>
  <c r="B32" i="11"/>
  <c r="B27" i="1"/>
  <c r="B27" i="26"/>
  <c r="B27" i="3"/>
  <c r="B27" i="22"/>
  <c r="B34" i="22" s="1"/>
  <c r="B10" i="21"/>
  <c r="B33" i="17"/>
  <c r="B19" i="21"/>
  <c r="D14" i="21"/>
  <c r="B29" i="8"/>
  <c r="H3" i="21" l="1"/>
  <c r="D10" i="21"/>
  <c r="F10" i="21"/>
  <c r="H10" i="21" s="1"/>
  <c r="G22" i="21"/>
  <c r="G26" i="21" s="1"/>
  <c r="G34" i="21" s="1"/>
  <c r="F19" i="21"/>
  <c r="H19" i="21" s="1"/>
  <c r="D19" i="21"/>
  <c r="B34" i="3"/>
  <c r="B29" i="3"/>
  <c r="B29" i="26"/>
  <c r="B34" i="26"/>
  <c r="B34" i="15"/>
  <c r="B29" i="15"/>
  <c r="D4" i="21"/>
  <c r="G4" i="21"/>
  <c r="H4" i="21" s="1"/>
  <c r="B29" i="1"/>
  <c r="B34" i="1"/>
  <c r="D3" i="21"/>
  <c r="F22" i="21" l="1"/>
  <c r="C26" i="21" s="1"/>
  <c r="C34" i="21" s="1"/>
  <c r="G35" i="21" s="1"/>
  <c r="H22" i="21"/>
</calcChain>
</file>

<file path=xl/sharedStrings.xml><?xml version="1.0" encoding="utf-8"?>
<sst xmlns="http://schemas.openxmlformats.org/spreadsheetml/2006/main" count="722" uniqueCount="137">
  <si>
    <t>Per Acre</t>
  </si>
  <si>
    <t>DIRECT COSTS</t>
  </si>
  <si>
    <t>SUM OF LISTED DIRECT COSTS</t>
  </si>
  <si>
    <t>INDIRECT (FIXED) COSTS</t>
  </si>
  <si>
    <t>SUM OF LISTED INDIRECT COSTS</t>
  </si>
  <si>
    <t>SUM OF ALL LISTED COSTS</t>
  </si>
  <si>
    <t>LISTED COSTS PER BUDGET UNIT</t>
  </si>
  <si>
    <t>(bu) :</t>
  </si>
  <si>
    <t xml:space="preserve"> -Seed</t>
  </si>
  <si>
    <t xml:space="preserve"> -Herbicides</t>
  </si>
  <si>
    <t xml:space="preserve"> -Insecticides</t>
  </si>
  <si>
    <t xml:space="preserve"> -Crop Insurance</t>
  </si>
  <si>
    <t xml:space="preserve"> -Fertilizer</t>
  </si>
  <si>
    <t xml:space="preserve"> -Fuel &amp; Lubrication</t>
  </si>
  <si>
    <t xml:space="preserve"> -Repairs</t>
  </si>
  <si>
    <t xml:space="preserve"> -Drying</t>
  </si>
  <si>
    <t xml:space="preserve"> -Miscellaneous</t>
  </si>
  <si>
    <t xml:space="preserve"> -Operating Interest</t>
  </si>
  <si>
    <t xml:space="preserve"> -Misc. Overhead</t>
  </si>
  <si>
    <t xml:space="preserve"> -Machinery Depreciation</t>
  </si>
  <si>
    <t xml:space="preserve"> -Machinery Investment</t>
  </si>
  <si>
    <t xml:space="preserve"> -Land Charge</t>
  </si>
  <si>
    <t xml:space="preserve"> -Direct Costs</t>
  </si>
  <si>
    <t xml:space="preserve"> -Indirect Costs</t>
  </si>
  <si>
    <t xml:space="preserve"> -Fungicides</t>
  </si>
  <si>
    <t>Corn</t>
  </si>
  <si>
    <t xml:space="preserve"> -Total Listed Costs</t>
  </si>
  <si>
    <t>Market Revenue</t>
  </si>
  <si>
    <t xml:space="preserve">  Market Yield</t>
  </si>
  <si>
    <t xml:space="preserve">  Market Price:</t>
  </si>
  <si>
    <t>Notes:</t>
  </si>
  <si>
    <t>HARD RED SPRING WHEAT</t>
  </si>
  <si>
    <t>RETURN TO LABOR &amp; MGMT</t>
  </si>
  <si>
    <t>DURUM</t>
  </si>
  <si>
    <t>BARLEY</t>
  </si>
  <si>
    <t>CORN</t>
  </si>
  <si>
    <t>(lb) :</t>
  </si>
  <si>
    <t>OIL SUNFLOWER</t>
  </si>
  <si>
    <t>CANOLA</t>
  </si>
  <si>
    <t>FLAX</t>
  </si>
  <si>
    <t>FIELD PEAS</t>
  </si>
  <si>
    <t>OATS</t>
  </si>
  <si>
    <t>LENTILS</t>
  </si>
  <si>
    <t>YELLOW MUSTARD</t>
  </si>
  <si>
    <t>BUCKWHEAT</t>
  </si>
  <si>
    <t>MILLET</t>
  </si>
  <si>
    <t>WINTER WHEAT</t>
  </si>
  <si>
    <t>RYE</t>
  </si>
  <si>
    <t>CASHFLOW SUMMARY</t>
  </si>
  <si>
    <t>HRSW</t>
  </si>
  <si>
    <t>Durum</t>
  </si>
  <si>
    <t>Barley</t>
  </si>
  <si>
    <t>Oil_SF</t>
  </si>
  <si>
    <t>Canola</t>
  </si>
  <si>
    <t>Flax</t>
  </si>
  <si>
    <t>Mustard</t>
  </si>
  <si>
    <t>Buckwht</t>
  </si>
  <si>
    <t>Peas</t>
  </si>
  <si>
    <t>Oats</t>
  </si>
  <si>
    <t>Lentils</t>
  </si>
  <si>
    <t>Millet</t>
  </si>
  <si>
    <t>Wint.Wht</t>
  </si>
  <si>
    <t>Rye</t>
  </si>
  <si>
    <t>CROP</t>
  </si>
  <si>
    <t>Revenue</t>
  </si>
  <si>
    <t>Direct</t>
  </si>
  <si>
    <t>Costs</t>
  </si>
  <si>
    <t>RODC</t>
  </si>
  <si>
    <t>Total</t>
  </si>
  <si>
    <t>Land Rent</t>
  </si>
  <si>
    <t>Direct Costs</t>
  </si>
  <si>
    <t>Land Taxes</t>
  </si>
  <si>
    <t>&lt;-enter</t>
  </si>
  <si>
    <t>Acres</t>
  </si>
  <si>
    <t>INFLOWS, Total for Farm</t>
  </si>
  <si>
    <t>OUTFLOWS, Total for Farm</t>
  </si>
  <si>
    <t>Revenue x</t>
  </si>
  <si>
    <t>Dir. Costs x</t>
  </si>
  <si>
    <t>Totals</t>
  </si>
  <si>
    <t>Other Cash Outflow</t>
  </si>
  <si>
    <t>Other Cash Inflow</t>
  </si>
  <si>
    <t>SAFFLOWER</t>
  </si>
  <si>
    <t>Safflower</t>
  </si>
  <si>
    <t>CONFECTIONERY SUNFLOWER</t>
  </si>
  <si>
    <t>Conf_SF</t>
  </si>
  <si>
    <t>Crop</t>
  </si>
  <si>
    <t>Seed</t>
  </si>
  <si>
    <t>Herbicide</t>
  </si>
  <si>
    <t>Fungicide</t>
  </si>
  <si>
    <t>Insecticide</t>
  </si>
  <si>
    <t>Fertilizer</t>
  </si>
  <si>
    <t>Crop Insur.</t>
  </si>
  <si>
    <t>Fuel</t>
  </si>
  <si>
    <t>Repairs</t>
  </si>
  <si>
    <t>Drying</t>
  </si>
  <si>
    <t>Misc.</t>
  </si>
  <si>
    <t>Oper.Int.</t>
  </si>
  <si>
    <t>Grand Total Direct Cost</t>
  </si>
  <si>
    <t>Ret. Over</t>
  </si>
  <si>
    <t>Dir. Costs</t>
  </si>
  <si>
    <t>Machinery P &amp; I Pmts</t>
  </si>
  <si>
    <t>Land P &amp; I Pmts</t>
  </si>
  <si>
    <t>Cash available for family living, SE &amp; income taxes and investment</t>
  </si>
  <si>
    <t>Summary of Direct Costs</t>
  </si>
  <si>
    <t>Date:</t>
  </si>
  <si>
    <t>See direct cost summary below.</t>
  </si>
  <si>
    <t>Seed treatment and early season foliar fungicide</t>
  </si>
  <si>
    <t>Fungicide for white mold would cost about $18</t>
  </si>
  <si>
    <t>Includes pre-harvest dessicant</t>
  </si>
  <si>
    <t>Frontier variety with some ascochyta resistance</t>
  </si>
  <si>
    <t>Name:</t>
  </si>
  <si>
    <t>Spraying for head feeding insects.</t>
  </si>
  <si>
    <t>Two sprayings for head feeding insects.</t>
  </si>
  <si>
    <t>SMALLE CHICKPEA</t>
  </si>
  <si>
    <t>Two ascochyta blight fung. trtmts, more maybe needed</t>
  </si>
  <si>
    <t>Market</t>
  </si>
  <si>
    <t xml:space="preserve">  Market Price</t>
  </si>
  <si>
    <t>Fungicide for rust would cost $4 plus application</t>
  </si>
  <si>
    <t>seed treatment</t>
  </si>
  <si>
    <t xml:space="preserve">Fungicide for alternaria leaf spot </t>
  </si>
  <si>
    <t>SOYBEANS</t>
  </si>
  <si>
    <t>Soybeans</t>
  </si>
  <si>
    <t>Milling quality price.  There is risk of lower quality and price.</t>
  </si>
  <si>
    <t>Crop ins. only available by written agreement in some counties</t>
  </si>
  <si>
    <t>Cost includes $8 for inoculant and fungicide seed treatment</t>
  </si>
  <si>
    <t>only available by written agreement in most counties of region</t>
  </si>
  <si>
    <t>Insurance is not available in some counties of this region</t>
  </si>
  <si>
    <t>Insurance is not available for most counties in this region</t>
  </si>
  <si>
    <t>Hired Labor</t>
  </si>
  <si>
    <t>Gov't Pmts (ARC/PLC)</t>
  </si>
  <si>
    <t>Fungicide for ascochyta/anthracnose</t>
  </si>
  <si>
    <t>Cereal grain aphid insecticide would cost about $4</t>
  </si>
  <si>
    <t>Malt price, price est. for feed quality is $2.70</t>
  </si>
  <si>
    <t>Insecticide for cutworms and/or pea aphids would cost $4.</t>
  </si>
  <si>
    <t>inoculant, soil testing</t>
  </si>
  <si>
    <t xml:space="preserve"> Chickpeas</t>
  </si>
  <si>
    <t xml:space="preserve">      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</si>
</sst>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0" xfId="0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4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0" fillId="0" borderId="2" xfId="0" applyNumberFormat="1" applyBorder="1"/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>
      <alignment horizontal="center"/>
    </xf>
    <xf numFmtId="164" fontId="4" fillId="0" borderId="0" xfId="0" applyNumberFormat="1" applyFont="1" applyProtection="1"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quotePrefix="1" applyNumberFormat="1"/>
    <xf numFmtId="3" fontId="0" fillId="0" borderId="7" xfId="0" quotePrefix="1" applyNumberFormat="1" applyBorder="1"/>
    <xf numFmtId="0" fontId="0" fillId="0" borderId="3" xfId="0" applyBorder="1"/>
    <xf numFmtId="3" fontId="0" fillId="0" borderId="4" xfId="0" applyNumberFormat="1" applyBorder="1"/>
    <xf numFmtId="3" fontId="0" fillId="0" borderId="8" xfId="0" applyNumberFormat="1" applyBorder="1"/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0" fillId="0" borderId="4" xfId="0" applyBorder="1"/>
    <xf numFmtId="38" fontId="0" fillId="0" borderId="0" xfId="1" applyNumberFormat="1" applyFont="1" applyBorder="1"/>
    <xf numFmtId="0" fontId="0" fillId="0" borderId="7" xfId="0" applyBorder="1"/>
    <xf numFmtId="0" fontId="0" fillId="0" borderId="7" xfId="0" quotePrefix="1" applyBorder="1"/>
    <xf numFmtId="0" fontId="0" fillId="0" borderId="10" xfId="0" applyBorder="1"/>
    <xf numFmtId="0" fontId="0" fillId="0" borderId="11" xfId="0" applyBorder="1"/>
    <xf numFmtId="3" fontId="6" fillId="0" borderId="0" xfId="0" applyNumberFormat="1" applyFont="1" applyProtection="1">
      <protection locked="0"/>
    </xf>
    <xf numFmtId="0" fontId="9" fillId="0" borderId="0" xfId="0" quotePrefix="1" applyFont="1"/>
    <xf numFmtId="0" fontId="9" fillId="0" borderId="7" xfId="0" quotePrefix="1" applyFont="1" applyBorder="1"/>
    <xf numFmtId="3" fontId="6" fillId="0" borderId="1" xfId="0" applyNumberFormat="1" applyFont="1" applyBorder="1" applyProtection="1">
      <protection locked="0"/>
    </xf>
    <xf numFmtId="3" fontId="3" fillId="2" borderId="8" xfId="0" applyNumberFormat="1" applyFont="1" applyFill="1" applyBorder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0" fontId="8" fillId="0" borderId="1" xfId="0" applyFont="1" applyBorder="1"/>
    <xf numFmtId="0" fontId="0" fillId="0" borderId="12" xfId="0" applyBorder="1" applyAlignment="1">
      <alignment horizontal="center"/>
    </xf>
    <xf numFmtId="1" fontId="0" fillId="0" borderId="0" xfId="0" applyNumberForma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9" fillId="0" borderId="12" xfId="0" applyFont="1" applyBorder="1" applyProtection="1">
      <protection locked="0"/>
    </xf>
    <xf numFmtId="0" fontId="9" fillId="0" borderId="0" xfId="0" applyFont="1" applyProtection="1">
      <protection locked="0"/>
    </xf>
    <xf numFmtId="0" fontId="1" fillId="0" borderId="12" xfId="0" applyFont="1" applyBorder="1"/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3753-69AE-486B-BEA1-AADA406EA3C8}">
  <sheetPr>
    <pageSetUpPr fitToPage="1"/>
  </sheetPr>
  <dimension ref="A1:L63"/>
  <sheetViews>
    <sheetView showGridLines="0" tabSelected="1" topLeftCell="A15" workbookViewId="0">
      <selection activeCell="E32" sqref="E32:F32"/>
    </sheetView>
  </sheetViews>
  <sheetFormatPr defaultRowHeight="13.2" x14ac:dyDescent="0.25"/>
  <cols>
    <col min="1" max="1" width="9.5546875" customWidth="1"/>
    <col min="2" max="2" width="9.6640625" customWidth="1"/>
    <col min="3" max="3" width="10.5546875" customWidth="1"/>
    <col min="4" max="4" width="9.6640625" customWidth="1"/>
    <col min="5" max="5" width="10.88671875" customWidth="1"/>
    <col min="6" max="6" width="11.109375" customWidth="1"/>
    <col min="7" max="7" width="11.44140625" customWidth="1"/>
    <col min="8" max="8" width="9.6640625" customWidth="1"/>
    <col min="9" max="12" width="8.44140625" customWidth="1"/>
  </cols>
  <sheetData>
    <row r="1" spans="1:8" x14ac:dyDescent="0.25">
      <c r="A1" s="27"/>
      <c r="B1" s="28" t="s">
        <v>115</v>
      </c>
      <c r="C1" s="28" t="s">
        <v>65</v>
      </c>
      <c r="D1" s="28" t="s">
        <v>98</v>
      </c>
      <c r="E1" s="29"/>
      <c r="F1" s="28" t="s">
        <v>76</v>
      </c>
      <c r="G1" s="28" t="s">
        <v>77</v>
      </c>
      <c r="H1" s="30" t="s">
        <v>68</v>
      </c>
    </row>
    <row r="2" spans="1:8" x14ac:dyDescent="0.25">
      <c r="A2" s="31" t="s">
        <v>63</v>
      </c>
      <c r="B2" s="9" t="s">
        <v>64</v>
      </c>
      <c r="C2" s="9" t="s">
        <v>66</v>
      </c>
      <c r="D2" s="9" t="s">
        <v>99</v>
      </c>
      <c r="E2" s="56" t="s">
        <v>136</v>
      </c>
      <c r="F2" s="9" t="s">
        <v>73</v>
      </c>
      <c r="G2" s="9" t="s">
        <v>73</v>
      </c>
      <c r="H2" s="32" t="s">
        <v>67</v>
      </c>
    </row>
    <row r="3" spans="1:8" x14ac:dyDescent="0.25">
      <c r="A3" s="57" t="s">
        <v>49</v>
      </c>
      <c r="B3" s="58">
        <f>HRSW!B4</f>
        <v>180</v>
      </c>
      <c r="C3" s="58">
        <f>HRSW!B18</f>
        <v>128.42999999999998</v>
      </c>
      <c r="D3" s="58">
        <f>B3-C3</f>
        <v>51.570000000000022</v>
      </c>
      <c r="E3" s="59">
        <v>500</v>
      </c>
      <c r="F3" s="60">
        <f t="shared" ref="F3:F21" si="0">B3*E3</f>
        <v>90000</v>
      </c>
      <c r="G3" s="60">
        <f t="shared" ref="G3:G21" si="1">E3*C3</f>
        <v>64214.999999999993</v>
      </c>
      <c r="H3" s="61">
        <f>F3-G3</f>
        <v>25785.000000000007</v>
      </c>
    </row>
    <row r="4" spans="1:8" x14ac:dyDescent="0.25">
      <c r="A4" s="57" t="s">
        <v>50</v>
      </c>
      <c r="B4" s="58">
        <f>Durum!B4</f>
        <v>195</v>
      </c>
      <c r="C4" s="58">
        <f>Durum!B18</f>
        <v>135.46999999999997</v>
      </c>
      <c r="D4" s="58">
        <f t="shared" ref="D4:D21" si="2">B4-C4</f>
        <v>59.53000000000003</v>
      </c>
      <c r="E4" s="59">
        <v>500</v>
      </c>
      <c r="F4" s="60">
        <f t="shared" si="0"/>
        <v>97500</v>
      </c>
      <c r="G4" s="60">
        <f t="shared" si="1"/>
        <v>67734.999999999985</v>
      </c>
      <c r="H4" s="61">
        <f t="shared" ref="H4:H20" si="3">F4-G4</f>
        <v>29765.000000000015</v>
      </c>
    </row>
    <row r="5" spans="1:8" x14ac:dyDescent="0.25">
      <c r="A5" s="57" t="s">
        <v>51</v>
      </c>
      <c r="B5" s="58">
        <f>Barley!B4</f>
        <v>232</v>
      </c>
      <c r="C5" s="58">
        <f>Barley!B18</f>
        <v>122.60000000000001</v>
      </c>
      <c r="D5" s="58">
        <f t="shared" si="2"/>
        <v>109.39999999999999</v>
      </c>
      <c r="E5" s="59">
        <v>0</v>
      </c>
      <c r="F5" s="60">
        <f t="shared" si="0"/>
        <v>0</v>
      </c>
      <c r="G5" s="60">
        <f t="shared" si="1"/>
        <v>0</v>
      </c>
      <c r="H5" s="61">
        <f t="shared" si="3"/>
        <v>0</v>
      </c>
    </row>
    <row r="6" spans="1:8" x14ac:dyDescent="0.25">
      <c r="A6" s="57" t="s">
        <v>25</v>
      </c>
      <c r="B6" s="58">
        <f>Corn!B4</f>
        <v>303.59999999999997</v>
      </c>
      <c r="C6" s="58">
        <f>Corn!B18</f>
        <v>202.88</v>
      </c>
      <c r="D6" s="58">
        <f t="shared" si="2"/>
        <v>100.71999999999997</v>
      </c>
      <c r="E6" s="59"/>
      <c r="F6" s="60">
        <f t="shared" si="0"/>
        <v>0</v>
      </c>
      <c r="G6" s="60">
        <f t="shared" si="1"/>
        <v>0</v>
      </c>
      <c r="H6" s="61">
        <f t="shared" si="3"/>
        <v>0</v>
      </c>
    </row>
    <row r="7" spans="1:8" x14ac:dyDescent="0.25">
      <c r="A7" s="57" t="s">
        <v>121</v>
      </c>
      <c r="B7" s="58">
        <f>Soy!B4</f>
        <v>234.89999999999998</v>
      </c>
      <c r="C7" s="58">
        <f>Soy!B18</f>
        <v>133.53</v>
      </c>
      <c r="D7" s="58">
        <f>B7-C7</f>
        <v>101.36999999999998</v>
      </c>
      <c r="E7" s="59">
        <v>0</v>
      </c>
      <c r="F7" s="60">
        <f>B7*E7</f>
        <v>0</v>
      </c>
      <c r="G7" s="60">
        <f>E7*C7</f>
        <v>0</v>
      </c>
      <c r="H7" s="61">
        <f>F7-G7</f>
        <v>0</v>
      </c>
    </row>
    <row r="8" spans="1:8" x14ac:dyDescent="0.25">
      <c r="A8" s="57" t="s">
        <v>52</v>
      </c>
      <c r="B8" s="58">
        <f>Oil_SF!B4</f>
        <v>250.32000000000002</v>
      </c>
      <c r="C8" s="58">
        <f>Oil_SF!B18</f>
        <v>164.19499999999999</v>
      </c>
      <c r="D8" s="58">
        <f t="shared" si="2"/>
        <v>86.125000000000028</v>
      </c>
      <c r="E8" s="59">
        <v>0</v>
      </c>
      <c r="F8" s="60">
        <f t="shared" si="0"/>
        <v>0</v>
      </c>
      <c r="G8" s="60">
        <f t="shared" si="1"/>
        <v>0</v>
      </c>
      <c r="H8" s="61">
        <f t="shared" si="3"/>
        <v>0</v>
      </c>
    </row>
    <row r="9" spans="1:8" x14ac:dyDescent="0.25">
      <c r="A9" s="57" t="s">
        <v>84</v>
      </c>
      <c r="B9" s="58">
        <f>Conf_SF!B4</f>
        <v>312.48</v>
      </c>
      <c r="C9" s="58">
        <f>Conf_SF!B18</f>
        <v>205.45</v>
      </c>
      <c r="D9" s="58">
        <f t="shared" si="2"/>
        <v>107.03000000000003</v>
      </c>
      <c r="E9" s="59">
        <v>0</v>
      </c>
      <c r="F9" s="60">
        <f t="shared" si="0"/>
        <v>0</v>
      </c>
      <c r="G9" s="60">
        <f t="shared" si="1"/>
        <v>0</v>
      </c>
      <c r="H9" s="61">
        <f>F9-G9</f>
        <v>0</v>
      </c>
    </row>
    <row r="10" spans="1:8" x14ac:dyDescent="0.25">
      <c r="A10" s="57" t="s">
        <v>53</v>
      </c>
      <c r="B10" s="58">
        <f>Canola!B4</f>
        <v>264</v>
      </c>
      <c r="C10" s="58">
        <f>Canola!B18</f>
        <v>181.27000000000004</v>
      </c>
      <c r="D10" s="58">
        <f t="shared" si="2"/>
        <v>82.729999999999961</v>
      </c>
      <c r="E10" s="59">
        <v>0</v>
      </c>
      <c r="F10" s="60">
        <f t="shared" si="0"/>
        <v>0</v>
      </c>
      <c r="G10" s="60">
        <f t="shared" si="1"/>
        <v>0</v>
      </c>
      <c r="H10" s="61">
        <f t="shared" si="3"/>
        <v>0</v>
      </c>
    </row>
    <row r="11" spans="1:8" x14ac:dyDescent="0.25">
      <c r="A11" s="57" t="s">
        <v>54</v>
      </c>
      <c r="B11" s="58">
        <f>Flax!B4</f>
        <v>184.14</v>
      </c>
      <c r="C11" s="58">
        <f>Flax!B18</f>
        <v>93.41</v>
      </c>
      <c r="D11" s="58">
        <f t="shared" si="2"/>
        <v>90.72999999999999</v>
      </c>
      <c r="E11" s="59">
        <v>0</v>
      </c>
      <c r="F11" s="60">
        <f t="shared" si="0"/>
        <v>0</v>
      </c>
      <c r="G11" s="60">
        <f t="shared" si="1"/>
        <v>0</v>
      </c>
      <c r="H11" s="61">
        <f t="shared" si="3"/>
        <v>0</v>
      </c>
    </row>
    <row r="12" spans="1:8" x14ac:dyDescent="0.25">
      <c r="A12" s="57" t="s">
        <v>57</v>
      </c>
      <c r="B12" s="58">
        <f>Peas!B4</f>
        <v>210</v>
      </c>
      <c r="C12" s="58">
        <f>Peas!B18</f>
        <v>130.84</v>
      </c>
      <c r="D12" s="58">
        <f t="shared" si="2"/>
        <v>79.16</v>
      </c>
      <c r="E12" s="59">
        <v>500</v>
      </c>
      <c r="F12" s="60">
        <f t="shared" si="0"/>
        <v>105000</v>
      </c>
      <c r="G12" s="60">
        <f t="shared" si="1"/>
        <v>65420</v>
      </c>
      <c r="H12" s="61">
        <f t="shared" si="3"/>
        <v>39580</v>
      </c>
    </row>
    <row r="13" spans="1:8" x14ac:dyDescent="0.25">
      <c r="A13" s="57" t="s">
        <v>58</v>
      </c>
      <c r="B13" s="58">
        <f>Oats!B4</f>
        <v>141.04999999999998</v>
      </c>
      <c r="C13" s="58">
        <f>Oats!B18</f>
        <v>99.34</v>
      </c>
      <c r="D13" s="58">
        <f t="shared" si="2"/>
        <v>41.70999999999998</v>
      </c>
      <c r="E13" s="59">
        <v>0</v>
      </c>
      <c r="F13" s="60">
        <f t="shared" si="0"/>
        <v>0</v>
      </c>
      <c r="G13" s="60">
        <f t="shared" si="1"/>
        <v>0</v>
      </c>
      <c r="H13" s="61">
        <f t="shared" si="3"/>
        <v>0</v>
      </c>
    </row>
    <row r="14" spans="1:8" x14ac:dyDescent="0.25">
      <c r="A14" s="57" t="s">
        <v>59</v>
      </c>
      <c r="B14" s="58">
        <f>Lentil!B4</f>
        <v>312.8</v>
      </c>
      <c r="C14" s="58">
        <f>Lentil!B18</f>
        <v>161.17000000000002</v>
      </c>
      <c r="D14" s="58">
        <f t="shared" si="2"/>
        <v>151.63</v>
      </c>
      <c r="E14" s="59">
        <v>500</v>
      </c>
      <c r="F14" s="60">
        <f t="shared" si="0"/>
        <v>156400</v>
      </c>
      <c r="G14" s="60">
        <f t="shared" si="1"/>
        <v>80585.000000000015</v>
      </c>
      <c r="H14" s="61">
        <f t="shared" si="3"/>
        <v>75814.999999999985</v>
      </c>
    </row>
    <row r="15" spans="1:8" x14ac:dyDescent="0.25">
      <c r="A15" s="57" t="s">
        <v>55</v>
      </c>
      <c r="B15" s="58">
        <f>Mustard!B4</f>
        <v>244</v>
      </c>
      <c r="C15" s="58">
        <f>Mustard!B18</f>
        <v>112.99000000000001</v>
      </c>
      <c r="D15" s="58">
        <f t="shared" si="2"/>
        <v>131.01</v>
      </c>
      <c r="E15" s="59">
        <v>0</v>
      </c>
      <c r="F15" s="60">
        <f t="shared" si="0"/>
        <v>0</v>
      </c>
      <c r="G15" s="60">
        <f t="shared" si="1"/>
        <v>0</v>
      </c>
      <c r="H15" s="61">
        <f t="shared" si="3"/>
        <v>0</v>
      </c>
    </row>
    <row r="16" spans="1:8" x14ac:dyDescent="0.25">
      <c r="A16" s="57"/>
      <c r="B16" s="58"/>
      <c r="C16" s="58"/>
      <c r="D16" s="58"/>
      <c r="E16" s="59"/>
      <c r="F16" s="60"/>
      <c r="G16" s="60"/>
      <c r="H16" s="61"/>
    </row>
    <row r="17" spans="1:8" x14ac:dyDescent="0.25">
      <c r="A17" s="57" t="s">
        <v>56</v>
      </c>
      <c r="B17" s="58">
        <f>Buckwht!B4</f>
        <v>168.3</v>
      </c>
      <c r="C17" s="58">
        <f>Buckwht!B18</f>
        <v>90.43</v>
      </c>
      <c r="D17" s="58">
        <f t="shared" si="2"/>
        <v>77.87</v>
      </c>
      <c r="E17" s="59">
        <v>0</v>
      </c>
      <c r="F17" s="60">
        <f t="shared" si="0"/>
        <v>0</v>
      </c>
      <c r="G17" s="60">
        <f t="shared" si="1"/>
        <v>0</v>
      </c>
      <c r="H17" s="61"/>
    </row>
    <row r="18" spans="1:8" x14ac:dyDescent="0.25">
      <c r="A18" s="57" t="s">
        <v>60</v>
      </c>
      <c r="B18" s="58">
        <f>Millet!B4</f>
        <v>91</v>
      </c>
      <c r="C18" s="58">
        <f>Millet!B18</f>
        <v>62.099999999999994</v>
      </c>
      <c r="D18" s="58">
        <f t="shared" si="2"/>
        <v>28.900000000000006</v>
      </c>
      <c r="E18" s="59">
        <v>0</v>
      </c>
      <c r="F18" s="60">
        <f t="shared" si="0"/>
        <v>0</v>
      </c>
      <c r="G18" s="60">
        <f t="shared" si="1"/>
        <v>0</v>
      </c>
      <c r="H18" s="61">
        <f t="shared" si="3"/>
        <v>0</v>
      </c>
    </row>
    <row r="19" spans="1:8" x14ac:dyDescent="0.25">
      <c r="A19" s="57" t="s">
        <v>61</v>
      </c>
      <c r="B19" s="58">
        <f>HRWW!B4</f>
        <v>167.2</v>
      </c>
      <c r="C19" s="58">
        <f>HRWW!B18</f>
        <v>128.21</v>
      </c>
      <c r="D19" s="58">
        <f t="shared" si="2"/>
        <v>38.989999999999981</v>
      </c>
      <c r="E19" s="59">
        <v>500</v>
      </c>
      <c r="F19" s="60">
        <f t="shared" si="0"/>
        <v>83600</v>
      </c>
      <c r="G19" s="60">
        <f t="shared" si="1"/>
        <v>64105.000000000007</v>
      </c>
      <c r="H19" s="61">
        <f t="shared" si="3"/>
        <v>19494.999999999993</v>
      </c>
    </row>
    <row r="20" spans="1:8" x14ac:dyDescent="0.25">
      <c r="A20" s="57" t="s">
        <v>62</v>
      </c>
      <c r="B20" s="58">
        <f>Rye!B4</f>
        <v>169.20000000000002</v>
      </c>
      <c r="C20" s="58">
        <f>Rye!B18</f>
        <v>98.089999999999989</v>
      </c>
      <c r="D20" s="58">
        <f t="shared" si="2"/>
        <v>71.110000000000028</v>
      </c>
      <c r="E20" s="59">
        <v>0</v>
      </c>
      <c r="F20" s="60">
        <f t="shared" si="0"/>
        <v>0</v>
      </c>
      <c r="G20" s="60">
        <f t="shared" si="1"/>
        <v>0</v>
      </c>
      <c r="H20" s="61">
        <f t="shared" si="3"/>
        <v>0</v>
      </c>
    </row>
    <row r="21" spans="1:8" x14ac:dyDescent="0.25">
      <c r="A21" s="62" t="s">
        <v>135</v>
      </c>
      <c r="B21" s="58">
        <f>Chickpea!B4</f>
        <v>350</v>
      </c>
      <c r="C21" s="58">
        <f>Chickpea!B18</f>
        <v>241.31</v>
      </c>
      <c r="D21" s="58">
        <f t="shared" si="2"/>
        <v>108.69</v>
      </c>
      <c r="E21" s="59">
        <v>500</v>
      </c>
      <c r="F21" s="60">
        <f t="shared" si="0"/>
        <v>175000</v>
      </c>
      <c r="G21" s="60">
        <f t="shared" si="1"/>
        <v>120655</v>
      </c>
      <c r="H21" s="61">
        <f>F21-G21</f>
        <v>54345</v>
      </c>
    </row>
    <row r="22" spans="1:8" x14ac:dyDescent="0.25">
      <c r="A22" s="16" t="s">
        <v>78</v>
      </c>
      <c r="B22" s="17"/>
      <c r="C22" s="63"/>
      <c r="D22" s="63"/>
      <c r="E22" s="64">
        <f>SUM(E3:E21)</f>
        <v>3000</v>
      </c>
      <c r="F22" s="64">
        <f>SUM(F3:F21)</f>
        <v>707500</v>
      </c>
      <c r="G22" s="64">
        <f>SUM(G3:G21)</f>
        <v>462715</v>
      </c>
      <c r="H22" s="65">
        <f>SUM(H3:H21)</f>
        <v>244785</v>
      </c>
    </row>
    <row r="23" spans="1:8" x14ac:dyDescent="0.25">
      <c r="E23" s="10"/>
      <c r="F23" s="10"/>
      <c r="G23" s="10"/>
    </row>
    <row r="24" spans="1:8" x14ac:dyDescent="0.25">
      <c r="A24" s="3"/>
      <c r="B24" s="3"/>
      <c r="C24" s="73" t="s">
        <v>48</v>
      </c>
      <c r="D24" s="73"/>
      <c r="E24" s="73"/>
      <c r="F24" s="3"/>
      <c r="G24" s="3"/>
      <c r="H24" s="3"/>
    </row>
    <row r="25" spans="1:8" x14ac:dyDescent="0.25">
      <c r="A25" s="34" t="s">
        <v>74</v>
      </c>
      <c r="B25" s="35"/>
      <c r="C25" s="35"/>
      <c r="D25" s="36"/>
      <c r="E25" s="35" t="s">
        <v>75</v>
      </c>
      <c r="F25" s="35"/>
      <c r="G25" s="35"/>
      <c r="H25" s="37"/>
    </row>
    <row r="26" spans="1:8" x14ac:dyDescent="0.25">
      <c r="A26" s="33" t="s">
        <v>27</v>
      </c>
      <c r="C26" s="11">
        <f>F22</f>
        <v>707500</v>
      </c>
      <c r="E26" t="s">
        <v>70</v>
      </c>
      <c r="G26" s="38">
        <f>G22</f>
        <v>462715</v>
      </c>
      <c r="H26" s="39"/>
    </row>
    <row r="27" spans="1:8" x14ac:dyDescent="0.25">
      <c r="A27" s="68" t="s">
        <v>129</v>
      </c>
      <c r="C27" s="43">
        <v>0</v>
      </c>
      <c r="D27" s="44" t="s">
        <v>72</v>
      </c>
      <c r="E27" t="s">
        <v>100</v>
      </c>
      <c r="G27" s="43">
        <v>40000</v>
      </c>
      <c r="H27" s="45" t="s">
        <v>72</v>
      </c>
    </row>
    <row r="28" spans="1:8" x14ac:dyDescent="0.25">
      <c r="A28" s="66"/>
      <c r="B28" s="67"/>
      <c r="C28" s="43">
        <v>0</v>
      </c>
      <c r="E28" t="s">
        <v>69</v>
      </c>
      <c r="G28" s="43">
        <v>45000</v>
      </c>
      <c r="H28" s="40"/>
    </row>
    <row r="29" spans="1:8" x14ac:dyDescent="0.25">
      <c r="A29" s="72"/>
      <c r="B29" s="71"/>
      <c r="C29" s="43">
        <v>0</v>
      </c>
      <c r="E29" t="s">
        <v>101</v>
      </c>
      <c r="G29" s="43">
        <v>0</v>
      </c>
      <c r="H29" s="40"/>
    </row>
    <row r="30" spans="1:8" x14ac:dyDescent="0.25">
      <c r="A30" s="72"/>
      <c r="B30" s="71"/>
      <c r="C30" s="43">
        <v>0</v>
      </c>
      <c r="E30" t="s">
        <v>71</v>
      </c>
      <c r="G30" s="43">
        <v>0</v>
      </c>
      <c r="H30" s="40"/>
    </row>
    <row r="31" spans="1:8" x14ac:dyDescent="0.25">
      <c r="A31" s="72"/>
      <c r="B31" s="71"/>
      <c r="C31" s="43">
        <v>0</v>
      </c>
      <c r="E31" s="67" t="s">
        <v>128</v>
      </c>
      <c r="F31" s="67"/>
      <c r="G31" s="43">
        <v>10000</v>
      </c>
      <c r="H31" s="40"/>
    </row>
    <row r="32" spans="1:8" x14ac:dyDescent="0.25">
      <c r="A32" s="72"/>
      <c r="B32" s="71"/>
      <c r="C32" s="43">
        <v>0</v>
      </c>
      <c r="E32" s="67"/>
      <c r="F32" s="67"/>
      <c r="G32" s="43">
        <v>0</v>
      </c>
      <c r="H32" s="40"/>
    </row>
    <row r="33" spans="1:12" x14ac:dyDescent="0.25">
      <c r="A33" s="72" t="s">
        <v>80</v>
      </c>
      <c r="B33" s="71"/>
      <c r="C33" s="46">
        <v>0</v>
      </c>
      <c r="D33" s="1"/>
      <c r="E33" s="71" t="s">
        <v>79</v>
      </c>
      <c r="F33" s="71"/>
      <c r="G33" s="46">
        <v>14100</v>
      </c>
      <c r="H33" s="40"/>
    </row>
    <row r="34" spans="1:12" x14ac:dyDescent="0.25">
      <c r="A34" s="33" t="s">
        <v>68</v>
      </c>
      <c r="C34" s="11">
        <f>SUM(C26:C33)</f>
        <v>707500</v>
      </c>
      <c r="E34" t="s">
        <v>68</v>
      </c>
      <c r="G34" s="19">
        <f>SUM(G26:G33)</f>
        <v>571815</v>
      </c>
      <c r="H34" s="39"/>
    </row>
    <row r="35" spans="1:12" x14ac:dyDescent="0.25">
      <c r="A35" s="41" t="s">
        <v>102</v>
      </c>
      <c r="B35" s="3"/>
      <c r="C35" s="3"/>
      <c r="D35" s="3"/>
      <c r="E35" s="3"/>
      <c r="F35" s="3"/>
      <c r="G35" s="47">
        <f>C34-G34</f>
        <v>135685</v>
      </c>
      <c r="H35" s="42"/>
    </row>
    <row r="36" spans="1:12" x14ac:dyDescent="0.25">
      <c r="G36" s="5"/>
    </row>
    <row r="37" spans="1:12" x14ac:dyDescent="0.25">
      <c r="A37" s="50" t="s">
        <v>110</v>
      </c>
      <c r="B37" s="69"/>
      <c r="C37" s="69"/>
      <c r="D37" s="69"/>
      <c r="E37" s="69"/>
      <c r="F37" s="48" t="s">
        <v>104</v>
      </c>
      <c r="G37" s="70"/>
      <c r="H37" s="70"/>
    </row>
    <row r="38" spans="1:12" x14ac:dyDescent="0.25">
      <c r="C38" s="49"/>
      <c r="D38" s="49"/>
      <c r="E38" s="49"/>
      <c r="F38" s="49"/>
    </row>
    <row r="39" spans="1:12" x14ac:dyDescent="0.25">
      <c r="A39" t="s">
        <v>30</v>
      </c>
      <c r="B39" s="71" t="s">
        <v>105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1" spans="1:12" x14ac:dyDescent="0.25">
      <c r="A41" t="s">
        <v>103</v>
      </c>
    </row>
    <row r="42" spans="1:12" x14ac:dyDescent="0.25">
      <c r="A42" s="16" t="s">
        <v>85</v>
      </c>
      <c r="B42" s="17" t="s">
        <v>86</v>
      </c>
      <c r="C42" s="17" t="s">
        <v>87</v>
      </c>
      <c r="D42" s="17" t="s">
        <v>88</v>
      </c>
      <c r="E42" s="17" t="s">
        <v>89</v>
      </c>
      <c r="F42" s="17" t="s">
        <v>90</v>
      </c>
      <c r="G42" s="17" t="s">
        <v>91</v>
      </c>
      <c r="H42" s="17" t="s">
        <v>92</v>
      </c>
      <c r="I42" s="17" t="s">
        <v>93</v>
      </c>
      <c r="J42" s="17" t="s">
        <v>94</v>
      </c>
      <c r="K42" s="17" t="s">
        <v>95</v>
      </c>
      <c r="L42" s="18" t="s">
        <v>96</v>
      </c>
    </row>
    <row r="43" spans="1:12" x14ac:dyDescent="0.25">
      <c r="A43" s="33" t="s">
        <v>49</v>
      </c>
      <c r="B43" s="19">
        <f>$E3*HRSW!$B7</f>
        <v>6565</v>
      </c>
      <c r="C43" s="19">
        <f>$E3*HRSW!$B8</f>
        <v>12600</v>
      </c>
      <c r="D43" s="19">
        <f>$E3*HRSW!$B9</f>
        <v>2500</v>
      </c>
      <c r="E43" s="19">
        <f>$E3*HRSW!$B10</f>
        <v>0</v>
      </c>
      <c r="F43" s="19">
        <f>$E3*HRSW!$B11</f>
        <v>19960</v>
      </c>
      <c r="G43" s="19">
        <f>$E3*HRSW!$B12</f>
        <v>5550</v>
      </c>
      <c r="H43" s="19">
        <f>$E3*HRSW!$B13</f>
        <v>3930</v>
      </c>
      <c r="I43" s="19">
        <f>$E3*HRSW!$B14</f>
        <v>7870</v>
      </c>
      <c r="J43" s="19">
        <f>$E3*HRSW!$B15</f>
        <v>0</v>
      </c>
      <c r="K43" s="19">
        <f>$E3*HRSW!$B16</f>
        <v>3750</v>
      </c>
      <c r="L43" s="20">
        <f>$E3*HRSW!$B17</f>
        <v>1490</v>
      </c>
    </row>
    <row r="44" spans="1:12" x14ac:dyDescent="0.25">
      <c r="A44" s="33" t="s">
        <v>50</v>
      </c>
      <c r="B44" s="11">
        <f>$E4*Durum!$B7</f>
        <v>10500</v>
      </c>
      <c r="C44" s="11">
        <f>$E4*Durum!$B8</f>
        <v>12600</v>
      </c>
      <c r="D44" s="11">
        <f>$E4*Durum!$B9</f>
        <v>2500</v>
      </c>
      <c r="E44" s="11">
        <f>$E4*Durum!$B10</f>
        <v>0</v>
      </c>
      <c r="F44" s="11">
        <f>$E4*Durum!$B11</f>
        <v>19290</v>
      </c>
      <c r="G44" s="11">
        <f>$E4*Durum!$B12</f>
        <v>5750</v>
      </c>
      <c r="H44" s="11">
        <f>$E4*Durum!$B13</f>
        <v>3915</v>
      </c>
      <c r="I44" s="11">
        <f>$E4*Durum!$B14</f>
        <v>7860</v>
      </c>
      <c r="J44" s="11">
        <f>$E4*Durum!$B15</f>
        <v>0</v>
      </c>
      <c r="K44" s="11">
        <f>$E4*Durum!$B16</f>
        <v>3750</v>
      </c>
      <c r="L44" s="21">
        <f>$E4*Durum!$B17</f>
        <v>1570</v>
      </c>
    </row>
    <row r="45" spans="1:12" x14ac:dyDescent="0.25">
      <c r="A45" s="33" t="s">
        <v>51</v>
      </c>
      <c r="B45" s="11">
        <f>$E5*Barley!$B7</f>
        <v>0</v>
      </c>
      <c r="C45" s="11">
        <f>$E5*Barley!$B8</f>
        <v>0</v>
      </c>
      <c r="D45" s="11">
        <f>$E5*Barley!$B9</f>
        <v>0</v>
      </c>
      <c r="E45" s="11">
        <f>$E5*Barley!$B10</f>
        <v>0</v>
      </c>
      <c r="F45" s="11">
        <f>$E5*Barley!$B11</f>
        <v>0</v>
      </c>
      <c r="G45" s="11">
        <f>$E5*Barley!$B12</f>
        <v>0</v>
      </c>
      <c r="H45" s="11">
        <f>$E5*Barley!$B13</f>
        <v>0</v>
      </c>
      <c r="I45" s="11">
        <f>$E5*Barley!$B14</f>
        <v>0</v>
      </c>
      <c r="J45" s="11">
        <f>$E5*Barley!$B15</f>
        <v>0</v>
      </c>
      <c r="K45" s="11">
        <f>$E5*Barley!$B16</f>
        <v>0</v>
      </c>
      <c r="L45" s="21">
        <f>$E5*Barley!$B17</f>
        <v>0</v>
      </c>
    </row>
    <row r="46" spans="1:12" x14ac:dyDescent="0.25">
      <c r="A46" s="33" t="s">
        <v>25</v>
      </c>
      <c r="B46" s="11">
        <f>$E6*Corn!$B7</f>
        <v>0</v>
      </c>
      <c r="C46" s="11">
        <f>$E6*Corn!$B8</f>
        <v>0</v>
      </c>
      <c r="D46" s="11">
        <f>$E6*Corn!$B9</f>
        <v>0</v>
      </c>
      <c r="E46" s="11">
        <f>$E6*Corn!$B10</f>
        <v>0</v>
      </c>
      <c r="F46" s="11">
        <f>$E6*Corn!$B11</f>
        <v>0</v>
      </c>
      <c r="G46" s="11">
        <f>$E6*Corn!$B12</f>
        <v>0</v>
      </c>
      <c r="H46" s="11">
        <f>$E6*Corn!$B13</f>
        <v>0</v>
      </c>
      <c r="I46" s="11">
        <f>$E6*Corn!$B14</f>
        <v>0</v>
      </c>
      <c r="J46" s="11">
        <f>$E6*Corn!$B15</f>
        <v>0</v>
      </c>
      <c r="K46" s="11">
        <f>$E6*Corn!$B16</f>
        <v>0</v>
      </c>
      <c r="L46" s="21">
        <f>$E6*Corn!$B17</f>
        <v>0</v>
      </c>
    </row>
    <row r="47" spans="1:12" x14ac:dyDescent="0.25">
      <c r="A47" s="33" t="s">
        <v>121</v>
      </c>
      <c r="B47" s="11">
        <f>$E7*Soy!$B7</f>
        <v>0</v>
      </c>
      <c r="C47" s="11">
        <f>$E7*Soy!$B8</f>
        <v>0</v>
      </c>
      <c r="D47" s="11">
        <f>$E7*Soy!$B9</f>
        <v>0</v>
      </c>
      <c r="E47" s="11">
        <f>$E7*Soy!$B10</f>
        <v>0</v>
      </c>
      <c r="F47" s="11">
        <f>$E7*Soy!$B11</f>
        <v>0</v>
      </c>
      <c r="G47" s="11">
        <f>$E7*Soy!$B12</f>
        <v>0</v>
      </c>
      <c r="H47" s="11">
        <f>$E7*Soy!$B13</f>
        <v>0</v>
      </c>
      <c r="I47" s="11">
        <f>$E7*Soy!$B14</f>
        <v>0</v>
      </c>
      <c r="J47" s="11">
        <f>$E7*Soy!$B15</f>
        <v>0</v>
      </c>
      <c r="K47" s="11">
        <f>$E7*Soy!$B16</f>
        <v>0</v>
      </c>
      <c r="L47" s="21">
        <f>$E7*Soy!$B17</f>
        <v>0</v>
      </c>
    </row>
    <row r="48" spans="1:12" x14ac:dyDescent="0.25">
      <c r="A48" s="33" t="s">
        <v>52</v>
      </c>
      <c r="B48" s="11">
        <f>$E8*Oil_SF!$B7</f>
        <v>0</v>
      </c>
      <c r="C48" s="11">
        <f>$E8*Oil_SF!$B8</f>
        <v>0</v>
      </c>
      <c r="D48" s="11">
        <f>$E8*Oil_SF!$B9</f>
        <v>0</v>
      </c>
      <c r="E48" s="11">
        <f>$E8*Oil_SF!$B10</f>
        <v>0</v>
      </c>
      <c r="F48" s="11">
        <f>$E8*Oil_SF!$B11</f>
        <v>0</v>
      </c>
      <c r="G48" s="11">
        <f>$E8*Oil_SF!$B12</f>
        <v>0</v>
      </c>
      <c r="H48" s="11">
        <f>$E8*Oil_SF!$B13</f>
        <v>0</v>
      </c>
      <c r="I48" s="11">
        <f>$E8*Oil_SF!$B14</f>
        <v>0</v>
      </c>
      <c r="J48" s="11">
        <f>$E8*Oil_SF!$B15</f>
        <v>0</v>
      </c>
      <c r="K48" s="11">
        <f>$E8*Oil_SF!$B16</f>
        <v>0</v>
      </c>
      <c r="L48" s="21">
        <f>$E8*Oil_SF!$B17</f>
        <v>0</v>
      </c>
    </row>
    <row r="49" spans="1:12" x14ac:dyDescent="0.25">
      <c r="A49" s="33" t="s">
        <v>84</v>
      </c>
      <c r="B49" s="11">
        <f>$E9*Conf_SF!$B$7</f>
        <v>0</v>
      </c>
      <c r="C49" s="11">
        <f>$E9*Conf_SF!$B$8</f>
        <v>0</v>
      </c>
      <c r="D49" s="11">
        <f>$E9*Conf_SF!$B$9</f>
        <v>0</v>
      </c>
      <c r="E49" s="11">
        <f>$E9*Conf_SF!$B$10</f>
        <v>0</v>
      </c>
      <c r="F49" s="11">
        <f>$E9*Conf_SF!$B$11</f>
        <v>0</v>
      </c>
      <c r="G49" s="11">
        <f>$E9*Conf_SF!$B$12</f>
        <v>0</v>
      </c>
      <c r="H49" s="11">
        <f>$E9*Conf_SF!$B$13</f>
        <v>0</v>
      </c>
      <c r="I49" s="11">
        <f>$E9*Conf_SF!$B$14</f>
        <v>0</v>
      </c>
      <c r="J49" s="11">
        <f>$E9*Conf_SF!$B$15</f>
        <v>0</v>
      </c>
      <c r="K49" s="11">
        <f>$E9*Conf_SF!$B$16</f>
        <v>0</v>
      </c>
      <c r="L49" s="21">
        <f>$E9*Conf_SF!$B$17</f>
        <v>0</v>
      </c>
    </row>
    <row r="50" spans="1:12" x14ac:dyDescent="0.25">
      <c r="A50" s="33" t="s">
        <v>53</v>
      </c>
      <c r="B50" s="11">
        <f>$E10*Canola!$B$7</f>
        <v>0</v>
      </c>
      <c r="C50" s="11">
        <f>$E10*Canola!$B$8</f>
        <v>0</v>
      </c>
      <c r="D50" s="11">
        <f>$E10*Canola!$B$9</f>
        <v>0</v>
      </c>
      <c r="E50" s="11">
        <f>$E10*Canola!$B$10</f>
        <v>0</v>
      </c>
      <c r="F50" s="11">
        <f>$E10*Canola!$B$11</f>
        <v>0</v>
      </c>
      <c r="G50" s="11">
        <f>$E10*Canola!$B$12</f>
        <v>0</v>
      </c>
      <c r="H50" s="11">
        <f>$E10*Canola!$B$13</f>
        <v>0</v>
      </c>
      <c r="I50" s="11">
        <f>$E10*Canola!$B$14</f>
        <v>0</v>
      </c>
      <c r="J50" s="11">
        <f>$E10*Canola!$B$15</f>
        <v>0</v>
      </c>
      <c r="K50" s="11">
        <f>$E10*Canola!$B$16</f>
        <v>0</v>
      </c>
      <c r="L50" s="21">
        <f>$E10*Canola!$B$17</f>
        <v>0</v>
      </c>
    </row>
    <row r="51" spans="1:12" x14ac:dyDescent="0.25">
      <c r="A51" s="33" t="s">
        <v>54</v>
      </c>
      <c r="B51" s="11">
        <f>$E11*Flax!$B$7</f>
        <v>0</v>
      </c>
      <c r="C51" s="11">
        <f>$E11*Flax!$B$8</f>
        <v>0</v>
      </c>
      <c r="D51" s="11">
        <f>$E11*Flax!$B$9</f>
        <v>0</v>
      </c>
      <c r="E51" s="11">
        <f>$E11*Flax!$B$10</f>
        <v>0</v>
      </c>
      <c r="F51" s="11">
        <f>$E11*Flax!$B$11</f>
        <v>0</v>
      </c>
      <c r="G51" s="11">
        <f>$E11*Flax!$B$12</f>
        <v>0</v>
      </c>
      <c r="H51" s="11">
        <f>$E11*Flax!$B$13</f>
        <v>0</v>
      </c>
      <c r="I51" s="11">
        <f>$E11*Flax!$B$14</f>
        <v>0</v>
      </c>
      <c r="J51" s="11">
        <f>$E11*Flax!$B$15</f>
        <v>0</v>
      </c>
      <c r="K51" s="11">
        <f>$E11*Flax!$B$16</f>
        <v>0</v>
      </c>
      <c r="L51" s="21">
        <f>$E11*Flax!$B$17</f>
        <v>0</v>
      </c>
    </row>
    <row r="52" spans="1:12" x14ac:dyDescent="0.25">
      <c r="A52" s="33" t="s">
        <v>57</v>
      </c>
      <c r="B52" s="11">
        <f>$E12*Peas!$B$7</f>
        <v>20625</v>
      </c>
      <c r="C52" s="11">
        <f>$E12*Peas!$B$8</f>
        <v>17500</v>
      </c>
      <c r="D52" s="11">
        <f>$E12*Peas!$B$9</f>
        <v>750</v>
      </c>
      <c r="E52" s="11">
        <f>$E12*Peas!$B$10</f>
        <v>0</v>
      </c>
      <c r="F52" s="11">
        <f>$E12*Peas!$B$11</f>
        <v>3080</v>
      </c>
      <c r="G52" s="11">
        <f>$E12*Peas!$B$12</f>
        <v>5500</v>
      </c>
      <c r="H52" s="11">
        <f>$E12*Peas!$B$13</f>
        <v>4430</v>
      </c>
      <c r="I52" s="11">
        <f>$E12*Peas!$B$14</f>
        <v>9015</v>
      </c>
      <c r="J52" s="11">
        <f>$E12*Peas!$B$15</f>
        <v>0</v>
      </c>
      <c r="K52" s="11">
        <f>$E12*Peas!$B$16</f>
        <v>3000</v>
      </c>
      <c r="L52" s="21">
        <f>$E12*Peas!$B$17</f>
        <v>1520</v>
      </c>
    </row>
    <row r="53" spans="1:12" x14ac:dyDescent="0.25">
      <c r="A53" s="33" t="s">
        <v>58</v>
      </c>
      <c r="B53" s="11">
        <f>$E13*Oats!$B$7</f>
        <v>0</v>
      </c>
      <c r="C53" s="11">
        <f>$E13*Oats!$B$8</f>
        <v>0</v>
      </c>
      <c r="D53" s="11">
        <f>$E13*Oats!$B$9</f>
        <v>0</v>
      </c>
      <c r="E53" s="11">
        <f>$E13*Oats!$B$10</f>
        <v>0</v>
      </c>
      <c r="F53" s="11">
        <f>$E13*Oats!$B$11</f>
        <v>0</v>
      </c>
      <c r="G53" s="11">
        <f>$E13*Oats!$B$12</f>
        <v>0</v>
      </c>
      <c r="H53" s="11">
        <f>$E13*Oats!$B$13</f>
        <v>0</v>
      </c>
      <c r="I53" s="11">
        <f>$E13*Oats!$B$14</f>
        <v>0</v>
      </c>
      <c r="J53" s="11">
        <f>$E13*Oats!$B$15</f>
        <v>0</v>
      </c>
      <c r="K53" s="11">
        <f>$E13*Oats!$B$16</f>
        <v>0</v>
      </c>
      <c r="L53" s="21">
        <f>$E13*Oats!$B$17</f>
        <v>0</v>
      </c>
    </row>
    <row r="54" spans="1:12" x14ac:dyDescent="0.25">
      <c r="A54" s="33" t="s">
        <v>59</v>
      </c>
      <c r="B54" s="11">
        <f>$E14*Lentil!$B$7</f>
        <v>19950</v>
      </c>
      <c r="C54" s="11">
        <f>$E14*Lentil!$B$8</f>
        <v>17300</v>
      </c>
      <c r="D54" s="11">
        <f>$E14*Lentil!$B$9</f>
        <v>8000</v>
      </c>
      <c r="E54" s="11">
        <f>$E14*Lentil!$B$10</f>
        <v>2000</v>
      </c>
      <c r="F54" s="11">
        <f>$E14*Lentil!$B$11</f>
        <v>1995</v>
      </c>
      <c r="G54" s="11">
        <f>$E14*Lentil!$B$12</f>
        <v>10750</v>
      </c>
      <c r="H54" s="11">
        <f>$E14*Lentil!$B$13</f>
        <v>4630</v>
      </c>
      <c r="I54" s="11">
        <f>$E14*Lentil!$B$14</f>
        <v>9510</v>
      </c>
      <c r="J54" s="11">
        <f>$E14*Lentil!$B$15</f>
        <v>0</v>
      </c>
      <c r="K54" s="11">
        <f>$E14*Lentil!$B$16</f>
        <v>4625</v>
      </c>
      <c r="L54" s="21">
        <f>$E14*Lentil!$B$17</f>
        <v>1825</v>
      </c>
    </row>
    <row r="55" spans="1:12" x14ac:dyDescent="0.25">
      <c r="A55" s="33" t="s">
        <v>55</v>
      </c>
      <c r="B55" s="11">
        <f>$E15*Mustard!$B$7</f>
        <v>0</v>
      </c>
      <c r="C55" s="11">
        <f>$E15*Mustard!$B$8</f>
        <v>0</v>
      </c>
      <c r="D55" s="11">
        <f>$E15*Mustard!$B$9</f>
        <v>0</v>
      </c>
      <c r="E55" s="11">
        <f>$E15*Mustard!$B$10</f>
        <v>0</v>
      </c>
      <c r="F55" s="11">
        <f>$E15*Mustard!$B$11</f>
        <v>0</v>
      </c>
      <c r="G55" s="11">
        <f>$E15*Mustard!$B$12</f>
        <v>0</v>
      </c>
      <c r="H55" s="11">
        <f>$E15*Mustard!$B$13</f>
        <v>0</v>
      </c>
      <c r="I55" s="11">
        <f>$E15*Mustard!$B$14</f>
        <v>0</v>
      </c>
      <c r="J55" s="11">
        <f>$E15*Mustard!$B$15</f>
        <v>0</v>
      </c>
      <c r="K55" s="11">
        <f>$E15*Mustard!$B$16</f>
        <v>0</v>
      </c>
      <c r="L55" s="21">
        <f>$E15*Mustard!$B$17</f>
        <v>0</v>
      </c>
    </row>
    <row r="56" spans="1:12" x14ac:dyDescent="0.25">
      <c r="A56" s="33" t="s">
        <v>82</v>
      </c>
      <c r="B56" s="22">
        <f>$E16*Saffl!$B$7</f>
        <v>0</v>
      </c>
      <c r="C56" s="11">
        <f>$E16*Saffl!$B$8</f>
        <v>0</v>
      </c>
      <c r="D56" s="11">
        <f>$E16*Saffl!$B$9</f>
        <v>0</v>
      </c>
      <c r="E56" s="11">
        <f>$E16*Saffl!$B$10</f>
        <v>0</v>
      </c>
      <c r="F56" s="11">
        <f>$E16*Saffl!$B$11</f>
        <v>0</v>
      </c>
      <c r="G56" s="11">
        <f>$E16*Saffl!$B$12</f>
        <v>0</v>
      </c>
      <c r="H56" s="11">
        <f>$E16*Saffl!$B$13</f>
        <v>0</v>
      </c>
      <c r="I56" s="11">
        <f>$E16*Saffl!$B$14</f>
        <v>0</v>
      </c>
      <c r="J56" s="11">
        <f>$E16*Saffl!$B$15</f>
        <v>0</v>
      </c>
      <c r="K56" s="11">
        <f>$E16*Saffl!$B$16</f>
        <v>0</v>
      </c>
      <c r="L56" s="21">
        <f>$E16*Saffl!$B$17</f>
        <v>0</v>
      </c>
    </row>
    <row r="57" spans="1:12" x14ac:dyDescent="0.25">
      <c r="A57" s="33" t="s">
        <v>56</v>
      </c>
      <c r="B57" s="22">
        <f>$E17*Buckwht!$B$7</f>
        <v>0</v>
      </c>
      <c r="C57" s="22">
        <f>$E17*Buckwht!$B$8</f>
        <v>0</v>
      </c>
      <c r="D57" s="22">
        <f>$E17*Buckwht!$B$9</f>
        <v>0</v>
      </c>
      <c r="E57" s="22">
        <f>$E17*Buckwht!$B$10</f>
        <v>0</v>
      </c>
      <c r="F57" s="22">
        <f>$E17*Buckwht!$B$11</f>
        <v>0</v>
      </c>
      <c r="G57" s="22">
        <f>$E17*Buckwht!$B$12</f>
        <v>0</v>
      </c>
      <c r="H57" s="22">
        <f>$E17*Buckwht!$B$13</f>
        <v>0</v>
      </c>
      <c r="I57" s="22">
        <f>$E17*Buckwht!$B$14</f>
        <v>0</v>
      </c>
      <c r="J57" s="22">
        <f>$E17*Buckwht!$B$15</f>
        <v>0</v>
      </c>
      <c r="K57" s="22">
        <f>$E17*Buckwht!$B$16</f>
        <v>0</v>
      </c>
      <c r="L57" s="23">
        <f>$E17*Buckwht!$B$17</f>
        <v>0</v>
      </c>
    </row>
    <row r="58" spans="1:12" x14ac:dyDescent="0.25">
      <c r="A58" s="33" t="s">
        <v>60</v>
      </c>
      <c r="B58" s="22">
        <f>$E18*Millet!$B$7</f>
        <v>0</v>
      </c>
      <c r="C58" s="22">
        <f>$E18*Millet!$B$8</f>
        <v>0</v>
      </c>
      <c r="D58" s="22">
        <f>$E18*Millet!$B$9</f>
        <v>0</v>
      </c>
      <c r="E58" s="22">
        <f>$E18*Millet!$B$10</f>
        <v>0</v>
      </c>
      <c r="F58" s="22">
        <f>$E18*Millet!$B$11</f>
        <v>0</v>
      </c>
      <c r="G58" s="22">
        <f>$E18*Millet!$B$12</f>
        <v>0</v>
      </c>
      <c r="H58" s="22">
        <f>$E18*Millet!$B$13</f>
        <v>0</v>
      </c>
      <c r="I58" s="22">
        <f>$E18*Millet!$B$14</f>
        <v>0</v>
      </c>
      <c r="J58" s="22">
        <f>$E18*Millet!$B$15</f>
        <v>0</v>
      </c>
      <c r="K58" s="22">
        <f>$E18*Millet!$B$16</f>
        <v>0</v>
      </c>
      <c r="L58" s="23">
        <f>$E18*Millet!$B$17</f>
        <v>0</v>
      </c>
    </row>
    <row r="59" spans="1:12" x14ac:dyDescent="0.25">
      <c r="A59" s="33" t="s">
        <v>61</v>
      </c>
      <c r="B59" s="22">
        <f>$E19*HRWW!$B$7</f>
        <v>3750</v>
      </c>
      <c r="C59" s="22">
        <f>$E19*HRWW!$B$8</f>
        <v>11200</v>
      </c>
      <c r="D59" s="22">
        <f>$E19*HRWW!$B$9</f>
        <v>4500</v>
      </c>
      <c r="E59" s="22">
        <f>$E19*HRWW!$B$10</f>
        <v>0</v>
      </c>
      <c r="F59" s="22">
        <f>$E19*HRWW!$B$11</f>
        <v>21955</v>
      </c>
      <c r="G59" s="22">
        <f>$E19*HRWW!$B$12</f>
        <v>5650</v>
      </c>
      <c r="H59" s="22">
        <f>$E19*HRWW!$B$13</f>
        <v>3900</v>
      </c>
      <c r="I59" s="22">
        <f>$E19*HRWW!$B$14</f>
        <v>7915</v>
      </c>
      <c r="J59" s="22">
        <f>$E19*HRWW!$B$15</f>
        <v>0</v>
      </c>
      <c r="K59" s="22">
        <f>$E19*HRWW!$B$16</f>
        <v>3750</v>
      </c>
      <c r="L59" s="23">
        <f>$E19*HRWW!$B$17</f>
        <v>1485</v>
      </c>
    </row>
    <row r="60" spans="1:12" x14ac:dyDescent="0.25">
      <c r="A60" s="33" t="s">
        <v>62</v>
      </c>
      <c r="B60" s="22">
        <f>$E20*Rye!$B$7</f>
        <v>0</v>
      </c>
      <c r="C60" s="22">
        <f>$E20*Rye!$B$8</f>
        <v>0</v>
      </c>
      <c r="D60" s="22">
        <f>$E20*Rye!$B$9</f>
        <v>0</v>
      </c>
      <c r="E60" s="22">
        <f>$E20*Rye!$B$10</f>
        <v>0</v>
      </c>
      <c r="F60" s="22">
        <f>$E20*Rye!$B$11</f>
        <v>0</v>
      </c>
      <c r="G60" s="22">
        <f>$E20*Rye!$B$12</f>
        <v>0</v>
      </c>
      <c r="H60" s="22">
        <f>$E20*Rye!$B$13</f>
        <v>0</v>
      </c>
      <c r="I60" s="22">
        <f>$E20*Rye!$B$14</f>
        <v>0</v>
      </c>
      <c r="J60" s="22">
        <f>$E20*Rye!$B$15</f>
        <v>0</v>
      </c>
      <c r="K60" s="22">
        <f>$E20*Rye!$B$16</f>
        <v>0</v>
      </c>
      <c r="L60" s="23">
        <f>$E20*Rye!$B$17</f>
        <v>0</v>
      </c>
    </row>
    <row r="61" spans="1:12" x14ac:dyDescent="0.25">
      <c r="A61" s="33" t="s">
        <v>135</v>
      </c>
      <c r="B61" s="22">
        <f>$E21*Chickpea!$B$7</f>
        <v>48000</v>
      </c>
      <c r="C61" s="22">
        <f>$E21*Chickpea!$B$8</f>
        <v>17700</v>
      </c>
      <c r="D61" s="22">
        <f>$E21*Chickpea!$B$9</f>
        <v>18000</v>
      </c>
      <c r="E61" s="22">
        <f>$E21*Chickpea!$B$10</f>
        <v>0</v>
      </c>
      <c r="F61" s="22">
        <f>$E21*Chickpea!$B$11</f>
        <v>3065</v>
      </c>
      <c r="G61" s="22">
        <f>$E21*Chickpea!$B$12</f>
        <v>10550</v>
      </c>
      <c r="H61" s="22">
        <f>$E21*Chickpea!$B$13</f>
        <v>5295</v>
      </c>
      <c r="I61" s="22">
        <f>$E21*Chickpea!$B$14</f>
        <v>11120</v>
      </c>
      <c r="J61" s="22">
        <f>$E21*Chickpea!$B$15</f>
        <v>0</v>
      </c>
      <c r="K61" s="22">
        <f>$E21*Chickpea!$B$16</f>
        <v>4125</v>
      </c>
      <c r="L61" s="23">
        <f>$E21*Chickpea!$B$17</f>
        <v>2800</v>
      </c>
    </row>
    <row r="62" spans="1:12" x14ac:dyDescent="0.25">
      <c r="A62" s="24" t="s">
        <v>78</v>
      </c>
      <c r="B62" s="12">
        <f>SUM(B43:B61)</f>
        <v>109390</v>
      </c>
      <c r="C62" s="12">
        <f t="shared" ref="C62:L62" si="4">SUM(C43:C61)</f>
        <v>88900</v>
      </c>
      <c r="D62" s="12">
        <f t="shared" si="4"/>
        <v>36250</v>
      </c>
      <c r="E62" s="12">
        <f t="shared" si="4"/>
        <v>2000</v>
      </c>
      <c r="F62" s="12">
        <f t="shared" si="4"/>
        <v>69345</v>
      </c>
      <c r="G62" s="12">
        <f t="shared" si="4"/>
        <v>43750</v>
      </c>
      <c r="H62" s="12">
        <f t="shared" si="4"/>
        <v>26100</v>
      </c>
      <c r="I62" s="12">
        <f t="shared" si="4"/>
        <v>53290</v>
      </c>
      <c r="J62" s="12">
        <f t="shared" si="4"/>
        <v>0</v>
      </c>
      <c r="K62" s="12">
        <f t="shared" si="4"/>
        <v>23000</v>
      </c>
      <c r="L62" s="25">
        <f t="shared" si="4"/>
        <v>10690</v>
      </c>
    </row>
    <row r="63" spans="1:12" x14ac:dyDescent="0.25">
      <c r="A63" s="24" t="s">
        <v>97</v>
      </c>
      <c r="B63" s="12"/>
      <c r="C63" s="25"/>
      <c r="D63" s="26">
        <f>SUM(B62:L62)</f>
        <v>462715</v>
      </c>
      <c r="E63" s="11"/>
      <c r="F63" s="11"/>
      <c r="G63" s="11"/>
      <c r="H63" s="11"/>
      <c r="I63" s="11"/>
      <c r="J63" s="11"/>
      <c r="K63" s="11"/>
      <c r="L63" s="11"/>
    </row>
  </sheetData>
  <mergeCells count="10">
    <mergeCell ref="A29:B29"/>
    <mergeCell ref="C24:E24"/>
    <mergeCell ref="B37:E37"/>
    <mergeCell ref="G37:H37"/>
    <mergeCell ref="B39:L39"/>
    <mergeCell ref="A31:B31"/>
    <mergeCell ref="A32:B32"/>
    <mergeCell ref="A33:B33"/>
    <mergeCell ref="E33:F33"/>
    <mergeCell ref="A30:B30"/>
  </mergeCells>
  <phoneticPr fontId="5" type="noConversion"/>
  <pageMargins left="0.5" right="0.25" top="1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F6B0-6453-4C5F-B5FA-CF064232E93A}">
  <sheetPr>
    <pageSetUpPr fitToPage="1"/>
  </sheetPr>
  <dimension ref="A1:C34"/>
  <sheetViews>
    <sheetView workbookViewId="0">
      <selection activeCell="C12" sqref="C1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ht="12.75" customHeight="1" x14ac:dyDescent="0.25">
      <c r="A1" s="4" t="s">
        <v>31</v>
      </c>
      <c r="B1" s="13" t="s">
        <v>0</v>
      </c>
      <c r="C1" s="51" t="s">
        <v>30</v>
      </c>
    </row>
    <row r="2" spans="1:3" x14ac:dyDescent="0.25">
      <c r="A2" t="s">
        <v>28</v>
      </c>
      <c r="B2" s="7">
        <v>40</v>
      </c>
      <c r="C2" s="5"/>
    </row>
    <row r="3" spans="1:3" x14ac:dyDescent="0.25">
      <c r="A3" t="s">
        <v>116</v>
      </c>
      <c r="B3" s="7">
        <v>4.5</v>
      </c>
      <c r="C3" s="5"/>
    </row>
    <row r="4" spans="1:3" x14ac:dyDescent="0.25">
      <c r="A4" t="s">
        <v>27</v>
      </c>
      <c r="B4">
        <f>B2*B3</f>
        <v>180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13.13</v>
      </c>
      <c r="C7" s="5"/>
    </row>
    <row r="8" spans="1:3" x14ac:dyDescent="0.25">
      <c r="A8" s="1" t="s">
        <v>9</v>
      </c>
      <c r="B8" s="6">
        <v>25.2</v>
      </c>
      <c r="C8" s="5"/>
    </row>
    <row r="9" spans="1:3" x14ac:dyDescent="0.25">
      <c r="A9" s="1" t="s">
        <v>24</v>
      </c>
      <c r="B9" s="6">
        <v>5</v>
      </c>
      <c r="C9" s="52" t="s">
        <v>106</v>
      </c>
    </row>
    <row r="10" spans="1:3" x14ac:dyDescent="0.25">
      <c r="A10" s="1" t="s">
        <v>10</v>
      </c>
      <c r="B10" s="6">
        <v>0</v>
      </c>
      <c r="C10" s="52" t="s">
        <v>131</v>
      </c>
    </row>
    <row r="11" spans="1:3" x14ac:dyDescent="0.25">
      <c r="A11" s="1" t="s">
        <v>12</v>
      </c>
      <c r="B11" s="6">
        <v>39.92</v>
      </c>
      <c r="C11" s="5"/>
    </row>
    <row r="12" spans="1:3" x14ac:dyDescent="0.25">
      <c r="A12" s="1" t="s">
        <v>11</v>
      </c>
      <c r="B12" s="6">
        <v>11.1</v>
      </c>
      <c r="C12" s="5"/>
    </row>
    <row r="13" spans="1:3" x14ac:dyDescent="0.25">
      <c r="A13" s="1" t="s">
        <v>13</v>
      </c>
      <c r="B13" s="6">
        <v>7.86</v>
      </c>
      <c r="C13" s="5"/>
    </row>
    <row r="14" spans="1:3" x14ac:dyDescent="0.25">
      <c r="A14" s="1" t="s">
        <v>14</v>
      </c>
      <c r="B14" s="6">
        <v>15.74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2.98</v>
      </c>
      <c r="C17" s="5"/>
    </row>
    <row r="18" spans="1:3" x14ac:dyDescent="0.25">
      <c r="A18" t="s">
        <v>2</v>
      </c>
      <c r="B18" s="2">
        <f>SUM(B7:B17)</f>
        <v>128.42999999999998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6.9</v>
      </c>
      <c r="C21" s="5"/>
    </row>
    <row r="22" spans="1:3" x14ac:dyDescent="0.25">
      <c r="A22" s="1" t="s">
        <v>19</v>
      </c>
      <c r="B22" s="6">
        <v>18.37</v>
      </c>
      <c r="C22" s="5"/>
    </row>
    <row r="23" spans="1:3" x14ac:dyDescent="0.25">
      <c r="A23" s="1" t="s">
        <v>20</v>
      </c>
      <c r="B23" s="6">
        <v>10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73.27000000000001</v>
      </c>
      <c r="C25" s="5"/>
    </row>
    <row r="26" spans="1:3" ht="12.75" customHeight="1" x14ac:dyDescent="0.25">
      <c r="B26" s="2"/>
      <c r="C26" s="5"/>
    </row>
    <row r="27" spans="1:3" x14ac:dyDescent="0.25">
      <c r="A27" t="s">
        <v>5</v>
      </c>
      <c r="B27" s="2">
        <f>B18+B25</f>
        <v>201.7</v>
      </c>
      <c r="C27" s="5"/>
    </row>
    <row r="28" spans="1:3" ht="12.75" customHeight="1" x14ac:dyDescent="0.25">
      <c r="B28" s="2"/>
      <c r="C28" s="5"/>
    </row>
    <row r="29" spans="1:3" x14ac:dyDescent="0.25">
      <c r="A29" t="s">
        <v>32</v>
      </c>
      <c r="B29" s="2">
        <f>B4-B27</f>
        <v>-21.699999999999989</v>
      </c>
      <c r="C29" s="5"/>
    </row>
    <row r="30" spans="1:3" ht="12.75" customHeight="1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3.2107499999999995</v>
      </c>
      <c r="C32" s="5"/>
    </row>
    <row r="33" spans="1:3" x14ac:dyDescent="0.25">
      <c r="A33" t="s">
        <v>23</v>
      </c>
      <c r="B33" s="2">
        <f>B25/B2</f>
        <v>1.8317500000000002</v>
      </c>
      <c r="C33" s="5"/>
    </row>
    <row r="34" spans="1:3" x14ac:dyDescent="0.25">
      <c r="A34" t="s">
        <v>26</v>
      </c>
      <c r="B34" s="2">
        <f>B27/B2</f>
        <v>5.0424999999999995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28DE-1936-46AB-97A2-D0763F33DAE8}">
  <dimension ref="A1:C34"/>
  <sheetViews>
    <sheetView workbookViewId="0">
      <selection activeCell="C21" sqref="C21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33</v>
      </c>
      <c r="B1" s="13" t="s">
        <v>0</v>
      </c>
      <c r="C1" s="51" t="s">
        <v>30</v>
      </c>
    </row>
    <row r="2" spans="1:3" x14ac:dyDescent="0.25">
      <c r="A2" t="s">
        <v>28</v>
      </c>
      <c r="B2" s="7">
        <v>39</v>
      </c>
      <c r="C2" s="5"/>
    </row>
    <row r="3" spans="1:3" x14ac:dyDescent="0.25">
      <c r="A3" t="s">
        <v>116</v>
      </c>
      <c r="B3" s="6">
        <v>5</v>
      </c>
      <c r="C3" s="5" t="s">
        <v>122</v>
      </c>
    </row>
    <row r="4" spans="1:3" x14ac:dyDescent="0.25">
      <c r="A4" t="s">
        <v>27</v>
      </c>
      <c r="B4" s="2">
        <f>B2*B3</f>
        <v>195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21</v>
      </c>
      <c r="C7" s="5"/>
    </row>
    <row r="8" spans="1:3" x14ac:dyDescent="0.25">
      <c r="A8" s="1" t="s">
        <v>9</v>
      </c>
      <c r="B8" s="6">
        <v>25.2</v>
      </c>
      <c r="C8" s="5"/>
    </row>
    <row r="9" spans="1:3" x14ac:dyDescent="0.25">
      <c r="A9" s="1" t="s">
        <v>24</v>
      </c>
      <c r="B9" s="6">
        <v>5</v>
      </c>
      <c r="C9" s="52" t="s">
        <v>106</v>
      </c>
    </row>
    <row r="10" spans="1:3" x14ac:dyDescent="0.25">
      <c r="A10" s="1" t="s">
        <v>10</v>
      </c>
      <c r="B10" s="6">
        <v>0</v>
      </c>
      <c r="C10" s="52" t="s">
        <v>131</v>
      </c>
    </row>
    <row r="11" spans="1:3" x14ac:dyDescent="0.25">
      <c r="A11" s="1" t="s">
        <v>12</v>
      </c>
      <c r="B11" s="6">
        <v>38.58</v>
      </c>
      <c r="C11" s="5"/>
    </row>
    <row r="12" spans="1:3" x14ac:dyDescent="0.25">
      <c r="A12" s="1" t="s">
        <v>11</v>
      </c>
      <c r="B12" s="6">
        <v>11.5</v>
      </c>
      <c r="C12" s="5"/>
    </row>
    <row r="13" spans="1:3" x14ac:dyDescent="0.25">
      <c r="A13" s="1" t="s">
        <v>13</v>
      </c>
      <c r="B13" s="6">
        <v>7.83</v>
      </c>
      <c r="C13" s="5"/>
    </row>
    <row r="14" spans="1:3" x14ac:dyDescent="0.25">
      <c r="A14" s="1" t="s">
        <v>14</v>
      </c>
      <c r="B14" s="6">
        <v>15.72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3.14</v>
      </c>
      <c r="C17" s="5"/>
    </row>
    <row r="18" spans="1:3" x14ac:dyDescent="0.25">
      <c r="A18" t="s">
        <v>2</v>
      </c>
      <c r="B18" s="2">
        <f>SUM(B7:B17)</f>
        <v>135.46999999999997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6.89</v>
      </c>
      <c r="C21" s="5"/>
    </row>
    <row r="22" spans="1:3" x14ac:dyDescent="0.25">
      <c r="A22" s="1" t="s">
        <v>19</v>
      </c>
      <c r="B22" s="6">
        <v>18.329999999999998</v>
      </c>
      <c r="C22" s="5"/>
    </row>
    <row r="23" spans="1:3" x14ac:dyDescent="0.25">
      <c r="A23" s="1" t="s">
        <v>20</v>
      </c>
      <c r="B23" s="6">
        <v>9.99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73.210000000000008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208.67999999999998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-13.679999999999978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3.4735897435897427</v>
      </c>
      <c r="C32" s="5"/>
    </row>
    <row r="33" spans="1:3" x14ac:dyDescent="0.25">
      <c r="A33" t="s">
        <v>23</v>
      </c>
      <c r="B33" s="2">
        <f>B25/B2</f>
        <v>1.8771794871794873</v>
      </c>
      <c r="C33" s="5"/>
    </row>
    <row r="34" spans="1:3" x14ac:dyDescent="0.25">
      <c r="A34" t="s">
        <v>26</v>
      </c>
      <c r="B34" s="2">
        <f>B27/B2</f>
        <v>5.3507692307692301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3759-2076-4BCC-B084-94870FDE4C46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34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58</v>
      </c>
      <c r="C2" s="5"/>
    </row>
    <row r="3" spans="1:3" x14ac:dyDescent="0.25">
      <c r="A3" t="s">
        <v>116</v>
      </c>
      <c r="B3" s="7">
        <v>4</v>
      </c>
      <c r="C3" s="52" t="s">
        <v>132</v>
      </c>
    </row>
    <row r="4" spans="1:3" x14ac:dyDescent="0.25">
      <c r="A4" t="s">
        <v>27</v>
      </c>
      <c r="B4">
        <f>B2*B3</f>
        <v>232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10.46</v>
      </c>
      <c r="C7" s="5"/>
    </row>
    <row r="8" spans="1:3" x14ac:dyDescent="0.25">
      <c r="A8" s="1" t="s">
        <v>9</v>
      </c>
      <c r="B8" s="6">
        <v>23.7</v>
      </c>
      <c r="C8" s="5"/>
    </row>
    <row r="9" spans="1:3" x14ac:dyDescent="0.25">
      <c r="A9" s="1" t="s">
        <v>24</v>
      </c>
      <c r="B9" s="6">
        <v>5</v>
      </c>
      <c r="C9" s="52" t="s">
        <v>106</v>
      </c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34.24</v>
      </c>
      <c r="C11" s="5"/>
    </row>
    <row r="12" spans="1:3" x14ac:dyDescent="0.25">
      <c r="A12" s="1" t="s">
        <v>11</v>
      </c>
      <c r="B12" s="6">
        <v>14.4</v>
      </c>
      <c r="C12" s="5"/>
    </row>
    <row r="13" spans="1:3" x14ac:dyDescent="0.25">
      <c r="A13" s="1" t="s">
        <v>13</v>
      </c>
      <c r="B13" s="6">
        <v>8.35</v>
      </c>
      <c r="C13" s="5"/>
    </row>
    <row r="14" spans="1:3" x14ac:dyDescent="0.25">
      <c r="A14" s="1" t="s">
        <v>14</v>
      </c>
      <c r="B14" s="6">
        <v>16.11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2.84</v>
      </c>
      <c r="C17" s="5"/>
    </row>
    <row r="18" spans="1:3" x14ac:dyDescent="0.25">
      <c r="A18" t="s">
        <v>2</v>
      </c>
      <c r="B18" s="2">
        <f>SUM(B7:B17)</f>
        <v>122.60000000000001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7.18</v>
      </c>
      <c r="C21" s="5"/>
    </row>
    <row r="22" spans="1:3" x14ac:dyDescent="0.25">
      <c r="A22" s="1" t="s">
        <v>19</v>
      </c>
      <c r="B22" s="6">
        <v>19.05</v>
      </c>
      <c r="C22" s="5"/>
    </row>
    <row r="23" spans="1:3" x14ac:dyDescent="0.25">
      <c r="A23" s="1" t="s">
        <v>20</v>
      </c>
      <c r="B23" s="6">
        <v>10.34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74.569999999999993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197.17000000000002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34.829999999999984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2.113793103448276</v>
      </c>
      <c r="C32" s="5"/>
    </row>
    <row r="33" spans="1:3" x14ac:dyDescent="0.25">
      <c r="A33" t="s">
        <v>23</v>
      </c>
      <c r="B33" s="2">
        <f>B25/B2</f>
        <v>1.2856896551724137</v>
      </c>
      <c r="C33" s="5"/>
    </row>
    <row r="34" spans="1:3" x14ac:dyDescent="0.25">
      <c r="A34" t="s">
        <v>26</v>
      </c>
      <c r="B34" s="2">
        <f>B27/B2</f>
        <v>3.3994827586206897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546D-4621-47AE-A14D-446EAA2534B7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35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92</v>
      </c>
      <c r="C2" s="5"/>
    </row>
    <row r="3" spans="1:3" x14ac:dyDescent="0.25">
      <c r="A3" t="s">
        <v>116</v>
      </c>
      <c r="B3" s="6">
        <v>3.3</v>
      </c>
      <c r="C3" s="5"/>
    </row>
    <row r="4" spans="1:3" x14ac:dyDescent="0.25">
      <c r="A4" t="s">
        <v>27</v>
      </c>
      <c r="B4" s="2">
        <f>B2*B3</f>
        <v>303.59999999999997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60.95</v>
      </c>
      <c r="C7" s="5"/>
    </row>
    <row r="8" spans="1:3" x14ac:dyDescent="0.25">
      <c r="A8" s="1" t="s">
        <v>9</v>
      </c>
      <c r="B8" s="6">
        <v>20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2"/>
    </row>
    <row r="11" spans="1:3" x14ac:dyDescent="0.25">
      <c r="A11" s="1" t="s">
        <v>12</v>
      </c>
      <c r="B11" s="6">
        <v>48.44</v>
      </c>
      <c r="C11" s="5"/>
    </row>
    <row r="12" spans="1:3" x14ac:dyDescent="0.25">
      <c r="A12" s="1" t="s">
        <v>11</v>
      </c>
      <c r="B12" s="6">
        <v>17.3</v>
      </c>
      <c r="C12" s="52" t="s">
        <v>123</v>
      </c>
    </row>
    <row r="13" spans="1:3" x14ac:dyDescent="0.25">
      <c r="A13" s="1" t="s">
        <v>13</v>
      </c>
      <c r="B13" s="6">
        <v>9.69</v>
      </c>
      <c r="C13" s="5"/>
    </row>
    <row r="14" spans="1:3" x14ac:dyDescent="0.25">
      <c r="A14" s="1" t="s">
        <v>14</v>
      </c>
      <c r="B14" s="6">
        <v>17.73</v>
      </c>
      <c r="C14" s="5"/>
    </row>
    <row r="15" spans="1:3" x14ac:dyDescent="0.25">
      <c r="A15" s="1" t="s">
        <v>15</v>
      </c>
      <c r="B15" s="6">
        <v>16.559999999999999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4.71</v>
      </c>
      <c r="C17" s="5"/>
    </row>
    <row r="18" spans="1:3" x14ac:dyDescent="0.25">
      <c r="A18" t="s">
        <v>2</v>
      </c>
      <c r="B18" s="2">
        <f>SUM(B7:B17)</f>
        <v>202.88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8.6199999999999992</v>
      </c>
      <c r="C21" s="5"/>
    </row>
    <row r="22" spans="1:3" x14ac:dyDescent="0.25">
      <c r="A22" s="1" t="s">
        <v>19</v>
      </c>
      <c r="B22" s="6">
        <v>25.91</v>
      </c>
      <c r="C22" s="5"/>
    </row>
    <row r="23" spans="1:3" x14ac:dyDescent="0.25">
      <c r="A23" s="1" t="s">
        <v>20</v>
      </c>
      <c r="B23" s="6">
        <v>14.19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86.72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289.60000000000002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13.999999999999943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2.2052173913043478</v>
      </c>
      <c r="C32" s="5"/>
    </row>
    <row r="33" spans="1:3" x14ac:dyDescent="0.25">
      <c r="A33" t="s">
        <v>23</v>
      </c>
      <c r="B33" s="2">
        <f>B25/B2</f>
        <v>0.94260869565217387</v>
      </c>
      <c r="C33" s="5"/>
    </row>
    <row r="34" spans="1:3" x14ac:dyDescent="0.25">
      <c r="A34" t="s">
        <v>26</v>
      </c>
      <c r="B34" s="2">
        <f>B27/B2</f>
        <v>3.1478260869565218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B121-E1A6-4C23-B293-C432E25EB64C}">
  <dimension ref="A1:C34"/>
  <sheetViews>
    <sheetView workbookViewId="0">
      <selection activeCell="B8" sqref="B8:B9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120</v>
      </c>
      <c r="B1" s="13" t="s">
        <v>0</v>
      </c>
      <c r="C1" s="54" t="s">
        <v>30</v>
      </c>
    </row>
    <row r="2" spans="1:3" x14ac:dyDescent="0.25">
      <c r="A2" t="s">
        <v>28</v>
      </c>
      <c r="B2" s="7">
        <v>27</v>
      </c>
      <c r="C2" s="5"/>
    </row>
    <row r="3" spans="1:3" x14ac:dyDescent="0.25">
      <c r="A3" t="s">
        <v>116</v>
      </c>
      <c r="B3" s="6">
        <v>8.6999999999999993</v>
      </c>
      <c r="C3" s="5"/>
    </row>
    <row r="4" spans="1:3" x14ac:dyDescent="0.25">
      <c r="A4" t="s">
        <v>27</v>
      </c>
      <c r="B4" s="2">
        <f>B2*B3</f>
        <v>234.89999999999998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65.75</v>
      </c>
      <c r="C7" s="52" t="s">
        <v>124</v>
      </c>
    </row>
    <row r="8" spans="1:3" x14ac:dyDescent="0.25">
      <c r="A8" s="1" t="s">
        <v>9</v>
      </c>
      <c r="B8" s="6">
        <v>20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2"/>
    </row>
    <row r="11" spans="1:3" x14ac:dyDescent="0.25">
      <c r="A11" s="1" t="s">
        <v>12</v>
      </c>
      <c r="B11" s="6">
        <v>1.95</v>
      </c>
      <c r="C11" s="5"/>
    </row>
    <row r="12" spans="1:3" x14ac:dyDescent="0.25">
      <c r="A12" s="1" t="s">
        <v>11</v>
      </c>
      <c r="B12" s="6">
        <v>13.3</v>
      </c>
      <c r="C12" s="52" t="s">
        <v>125</v>
      </c>
    </row>
    <row r="13" spans="1:3" x14ac:dyDescent="0.25">
      <c r="A13" s="1" t="s">
        <v>13</v>
      </c>
      <c r="B13" s="6">
        <v>8.3699999999999992</v>
      </c>
      <c r="C13" s="5"/>
    </row>
    <row r="14" spans="1:3" x14ac:dyDescent="0.25">
      <c r="A14" s="1" t="s">
        <v>14</v>
      </c>
      <c r="B14" s="6">
        <v>16.309999999999999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4.75</v>
      </c>
      <c r="C16" s="5"/>
    </row>
    <row r="17" spans="1:3" x14ac:dyDescent="0.25">
      <c r="A17" s="1" t="s">
        <v>17</v>
      </c>
      <c r="B17" s="6">
        <v>3.1</v>
      </c>
      <c r="C17" s="5"/>
    </row>
    <row r="18" spans="1:3" x14ac:dyDescent="0.25">
      <c r="A18" t="s">
        <v>2</v>
      </c>
      <c r="B18" s="2">
        <f>SUM(B7:B17)</f>
        <v>133.53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7.03</v>
      </c>
      <c r="C21" s="5"/>
    </row>
    <row r="22" spans="1:3" x14ac:dyDescent="0.25">
      <c r="A22" s="1" t="s">
        <v>19</v>
      </c>
      <c r="B22" s="6">
        <v>19.72</v>
      </c>
      <c r="C22" s="5"/>
    </row>
    <row r="23" spans="1:3" x14ac:dyDescent="0.25">
      <c r="A23" s="1" t="s">
        <v>20</v>
      </c>
      <c r="B23" s="6">
        <v>10.86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75.61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209.14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25.759999999999991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55" t="s">
        <v>7</v>
      </c>
      <c r="C31" s="5"/>
    </row>
    <row r="32" spans="1:3" x14ac:dyDescent="0.25">
      <c r="A32" s="1" t="s">
        <v>22</v>
      </c>
      <c r="B32" s="2">
        <f>B18/B2</f>
        <v>4.9455555555555559</v>
      </c>
      <c r="C32" s="5"/>
    </row>
    <row r="33" spans="1:3" x14ac:dyDescent="0.25">
      <c r="A33" t="s">
        <v>23</v>
      </c>
      <c r="B33" s="2">
        <f>B25/B2</f>
        <v>2.8003703703703704</v>
      </c>
      <c r="C33" s="5"/>
    </row>
    <row r="34" spans="1:3" x14ac:dyDescent="0.25">
      <c r="A34" t="s">
        <v>26</v>
      </c>
      <c r="B34" s="2">
        <f>B27/B2</f>
        <v>7.745925925925925</v>
      </c>
      <c r="C34" s="5"/>
    </row>
  </sheetData>
  <sheetProtection selectLockedCells="1"/>
  <pageMargins left="0.75" right="0.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0231-206A-4F0D-8519-D556DDE62494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37</v>
      </c>
      <c r="B1" s="13" t="s">
        <v>0</v>
      </c>
      <c r="C1" s="54" t="s">
        <v>30</v>
      </c>
    </row>
    <row r="2" spans="1:3" x14ac:dyDescent="0.25">
      <c r="A2" t="s">
        <v>28</v>
      </c>
      <c r="B2" s="7">
        <v>1490</v>
      </c>
      <c r="C2" s="5"/>
    </row>
    <row r="3" spans="1:3" x14ac:dyDescent="0.25">
      <c r="A3" t="s">
        <v>116</v>
      </c>
      <c r="B3" s="15">
        <v>0.16800000000000001</v>
      </c>
      <c r="C3" s="5"/>
    </row>
    <row r="4" spans="1:3" x14ac:dyDescent="0.25">
      <c r="A4" t="s">
        <v>27</v>
      </c>
      <c r="B4" s="2">
        <f>B2*B3</f>
        <v>250.32000000000002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35.25</v>
      </c>
      <c r="C7" s="52"/>
    </row>
    <row r="8" spans="1:3" x14ac:dyDescent="0.25">
      <c r="A8" s="1" t="s">
        <v>9</v>
      </c>
      <c r="B8" s="6">
        <v>33.200000000000003</v>
      </c>
      <c r="C8" s="5"/>
    </row>
    <row r="9" spans="1:3" x14ac:dyDescent="0.25">
      <c r="A9" s="1" t="s">
        <v>24</v>
      </c>
      <c r="B9" s="6">
        <v>0</v>
      </c>
      <c r="C9" s="5" t="s">
        <v>117</v>
      </c>
    </row>
    <row r="10" spans="1:3" x14ac:dyDescent="0.25">
      <c r="A10" s="1" t="s">
        <v>10</v>
      </c>
      <c r="B10" s="6">
        <v>6</v>
      </c>
      <c r="C10" s="52" t="s">
        <v>111</v>
      </c>
    </row>
    <row r="11" spans="1:3" x14ac:dyDescent="0.25">
      <c r="A11" s="1" t="s">
        <v>12</v>
      </c>
      <c r="B11" s="6">
        <v>26.69</v>
      </c>
      <c r="C11" s="5"/>
    </row>
    <row r="12" spans="1:3" x14ac:dyDescent="0.25">
      <c r="A12" s="1" t="s">
        <v>11</v>
      </c>
      <c r="B12" s="6">
        <v>14.2</v>
      </c>
      <c r="C12" s="5"/>
    </row>
    <row r="13" spans="1:3" x14ac:dyDescent="0.25">
      <c r="A13" s="1" t="s">
        <v>13</v>
      </c>
      <c r="B13" s="6">
        <v>8.33</v>
      </c>
      <c r="C13" s="5"/>
    </row>
    <row r="14" spans="1:3" x14ac:dyDescent="0.25">
      <c r="A14" s="1" t="s">
        <v>14</v>
      </c>
      <c r="B14" s="6">
        <v>16.745000000000001</v>
      </c>
      <c r="C14" s="5"/>
    </row>
    <row r="15" spans="1:3" x14ac:dyDescent="0.25">
      <c r="A15" s="1" t="s">
        <v>15</v>
      </c>
      <c r="B15" s="6">
        <v>4.47</v>
      </c>
      <c r="C15" s="5"/>
    </row>
    <row r="16" spans="1:3" x14ac:dyDescent="0.25">
      <c r="A16" s="1" t="s">
        <v>16</v>
      </c>
      <c r="B16" s="6">
        <v>15.5</v>
      </c>
      <c r="C16" s="5"/>
    </row>
    <row r="17" spans="1:3" x14ac:dyDescent="0.25">
      <c r="A17" s="1" t="s">
        <v>17</v>
      </c>
      <c r="B17" s="6">
        <v>3.81</v>
      </c>
      <c r="C17" s="5"/>
    </row>
    <row r="18" spans="1:3" x14ac:dyDescent="0.25">
      <c r="A18" t="s">
        <v>2</v>
      </c>
      <c r="B18" s="2">
        <f>SUM(B7:B17)</f>
        <v>164.19499999999999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7.41</v>
      </c>
      <c r="C21" s="5"/>
    </row>
    <row r="22" spans="1:3" x14ac:dyDescent="0.25">
      <c r="A22" s="1" t="s">
        <v>19</v>
      </c>
      <c r="B22" s="6">
        <v>20.66</v>
      </c>
      <c r="C22" s="5"/>
    </row>
    <row r="23" spans="1:3" x14ac:dyDescent="0.25">
      <c r="A23" s="1" t="s">
        <v>20</v>
      </c>
      <c r="B23" s="6">
        <v>11.49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77.56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241.755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8.5650000000000261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0.1101979865771812</v>
      </c>
      <c r="C32" s="5"/>
    </row>
    <row r="33" spans="1:3" x14ac:dyDescent="0.25">
      <c r="A33" t="s">
        <v>23</v>
      </c>
      <c r="B33" s="8">
        <f>B25/B2</f>
        <v>5.2053691275167784E-2</v>
      </c>
      <c r="C33" s="5"/>
    </row>
    <row r="34" spans="1:3" x14ac:dyDescent="0.25">
      <c r="A34" t="s">
        <v>26</v>
      </c>
      <c r="B34" s="8">
        <f>B27/B2</f>
        <v>0.16225167785234898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E163-71C2-4DC9-8440-36E7B20A5ABE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83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1440</v>
      </c>
      <c r="C2" s="5"/>
    </row>
    <row r="3" spans="1:3" x14ac:dyDescent="0.25">
      <c r="A3" t="s">
        <v>116</v>
      </c>
      <c r="B3" s="15">
        <v>0.217</v>
      </c>
      <c r="C3" s="5"/>
    </row>
    <row r="4" spans="1:3" x14ac:dyDescent="0.25">
      <c r="A4" t="s">
        <v>27</v>
      </c>
      <c r="B4" s="2">
        <f>B2*B3</f>
        <v>312.48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54.6</v>
      </c>
      <c r="C7" s="52"/>
    </row>
    <row r="8" spans="1:3" x14ac:dyDescent="0.25">
      <c r="A8" s="1" t="s">
        <v>9</v>
      </c>
      <c r="B8" s="6">
        <v>35.299999999999997</v>
      </c>
      <c r="C8" s="5"/>
    </row>
    <row r="9" spans="1:3" x14ac:dyDescent="0.25">
      <c r="A9" s="1" t="s">
        <v>24</v>
      </c>
      <c r="B9" s="6">
        <v>0</v>
      </c>
      <c r="C9" s="5" t="s">
        <v>117</v>
      </c>
    </row>
    <row r="10" spans="1:3" x14ac:dyDescent="0.25">
      <c r="A10" s="1" t="s">
        <v>10</v>
      </c>
      <c r="B10" s="6">
        <v>12</v>
      </c>
      <c r="C10" s="52" t="s">
        <v>112</v>
      </c>
    </row>
    <row r="11" spans="1:3" x14ac:dyDescent="0.25">
      <c r="A11" s="1" t="s">
        <v>12</v>
      </c>
      <c r="B11" s="6">
        <v>25.35</v>
      </c>
      <c r="C11" s="5"/>
    </row>
    <row r="12" spans="1:3" x14ac:dyDescent="0.25">
      <c r="A12" s="1" t="s">
        <v>11</v>
      </c>
      <c r="B12" s="6">
        <v>20.6</v>
      </c>
      <c r="C12" s="5"/>
    </row>
    <row r="13" spans="1:3" x14ac:dyDescent="0.25">
      <c r="A13" s="1" t="s">
        <v>13</v>
      </c>
      <c r="B13" s="6">
        <v>8.2899999999999991</v>
      </c>
      <c r="C13" s="5"/>
    </row>
    <row r="14" spans="1:3" x14ac:dyDescent="0.25">
      <c r="A14" s="1" t="s">
        <v>14</v>
      </c>
      <c r="B14" s="6">
        <v>16.72</v>
      </c>
      <c r="C14" s="5"/>
    </row>
    <row r="15" spans="1:3" x14ac:dyDescent="0.25">
      <c r="A15" s="1" t="s">
        <v>15</v>
      </c>
      <c r="B15" s="6">
        <v>4.32</v>
      </c>
      <c r="C15" s="5"/>
    </row>
    <row r="16" spans="1:3" x14ac:dyDescent="0.25">
      <c r="A16" s="1" t="s">
        <v>16</v>
      </c>
      <c r="B16" s="6">
        <v>23.5</v>
      </c>
      <c r="C16" s="5"/>
    </row>
    <row r="17" spans="1:3" x14ac:dyDescent="0.25">
      <c r="A17" s="1" t="s">
        <v>17</v>
      </c>
      <c r="B17" s="6">
        <v>4.7699999999999996</v>
      </c>
      <c r="C17" s="5"/>
    </row>
    <row r="18" spans="1:3" x14ac:dyDescent="0.25">
      <c r="A18" t="s">
        <v>2</v>
      </c>
      <c r="B18" s="2">
        <f>SUM(B7:B17)</f>
        <v>205.45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7.39</v>
      </c>
      <c r="C21" s="5"/>
    </row>
    <row r="22" spans="1:3" x14ac:dyDescent="0.25">
      <c r="A22" s="1" t="s">
        <v>19</v>
      </c>
      <c r="B22" s="6">
        <v>20.6</v>
      </c>
      <c r="C22" s="5"/>
    </row>
    <row r="23" spans="1:3" x14ac:dyDescent="0.25">
      <c r="A23" s="1" t="s">
        <v>20</v>
      </c>
      <c r="B23" s="6">
        <v>11.46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77.45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282.89999999999998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29.580000000000041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0.1426736111111111</v>
      </c>
      <c r="C32" s="5"/>
    </row>
    <row r="33" spans="1:3" x14ac:dyDescent="0.25">
      <c r="A33" t="s">
        <v>23</v>
      </c>
      <c r="B33" s="8">
        <f>B25/B2</f>
        <v>5.3784722222222227E-2</v>
      </c>
      <c r="C33" s="5"/>
    </row>
    <row r="34" spans="1:3" x14ac:dyDescent="0.25">
      <c r="A34" t="s">
        <v>26</v>
      </c>
      <c r="B34" s="8">
        <f>B27/B2</f>
        <v>0.19645833333333332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3E7C-3458-444E-ADF2-BB487D603806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38</v>
      </c>
      <c r="B1" s="13" t="s">
        <v>0</v>
      </c>
      <c r="C1" s="54" t="s">
        <v>30</v>
      </c>
    </row>
    <row r="2" spans="1:3" x14ac:dyDescent="0.25">
      <c r="A2" t="s">
        <v>28</v>
      </c>
      <c r="B2" s="7">
        <v>1650</v>
      </c>
      <c r="C2" s="5"/>
    </row>
    <row r="3" spans="1:3" x14ac:dyDescent="0.25">
      <c r="A3" t="s">
        <v>116</v>
      </c>
      <c r="B3" s="6">
        <v>0.16</v>
      </c>
      <c r="C3" s="5"/>
    </row>
    <row r="4" spans="1:3" x14ac:dyDescent="0.25">
      <c r="A4" t="s">
        <v>27</v>
      </c>
      <c r="B4" s="2">
        <f>B2*B3</f>
        <v>264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55</v>
      </c>
      <c r="C7" s="5"/>
    </row>
    <row r="8" spans="1:3" x14ac:dyDescent="0.25">
      <c r="A8" s="1" t="s">
        <v>9</v>
      </c>
      <c r="B8" s="6">
        <v>22.5</v>
      </c>
      <c r="C8" s="5"/>
    </row>
    <row r="9" spans="1:3" x14ac:dyDescent="0.25">
      <c r="A9" s="1" t="s">
        <v>24</v>
      </c>
      <c r="B9" s="6">
        <v>0</v>
      </c>
      <c r="C9" s="5" t="s">
        <v>107</v>
      </c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52.61</v>
      </c>
      <c r="C11" s="5"/>
    </row>
    <row r="12" spans="1:3" x14ac:dyDescent="0.25">
      <c r="A12" s="1" t="s">
        <v>11</v>
      </c>
      <c r="B12" s="6">
        <v>16.3</v>
      </c>
      <c r="C12" s="5"/>
    </row>
    <row r="13" spans="1:3" x14ac:dyDescent="0.25">
      <c r="A13" s="1" t="s">
        <v>13</v>
      </c>
      <c r="B13" s="6">
        <v>7.6</v>
      </c>
      <c r="C13" s="5"/>
    </row>
    <row r="14" spans="1:3" x14ac:dyDescent="0.25">
      <c r="A14" s="1" t="s">
        <v>14</v>
      </c>
      <c r="B14" s="6">
        <v>15.55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4.21</v>
      </c>
      <c r="C17" s="5"/>
    </row>
    <row r="18" spans="1:3" x14ac:dyDescent="0.25">
      <c r="A18" t="s">
        <v>2</v>
      </c>
      <c r="B18" s="2">
        <f>SUM(B7:B17)</f>
        <v>181.27000000000004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6.76</v>
      </c>
      <c r="C21" s="5"/>
    </row>
    <row r="22" spans="1:3" x14ac:dyDescent="0.25">
      <c r="A22" s="1" t="s">
        <v>19</v>
      </c>
      <c r="B22" s="6">
        <v>18.04</v>
      </c>
      <c r="C22" s="5"/>
    </row>
    <row r="23" spans="1:3" x14ac:dyDescent="0.25">
      <c r="A23" s="1" t="s">
        <v>20</v>
      </c>
      <c r="B23" s="6">
        <v>9.83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72.63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253.90000000000003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10.099999999999966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0.10986060606060609</v>
      </c>
      <c r="C32" s="5"/>
    </row>
    <row r="33" spans="1:3" x14ac:dyDescent="0.25">
      <c r="A33" t="s">
        <v>23</v>
      </c>
      <c r="B33" s="8">
        <f>B25/B2</f>
        <v>4.4018181818181817E-2</v>
      </c>
      <c r="C33" s="5"/>
    </row>
    <row r="34" spans="1:3" x14ac:dyDescent="0.25">
      <c r="A34" t="s">
        <v>26</v>
      </c>
      <c r="B34" s="8">
        <f>B27/B2</f>
        <v>0.15387878787878789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8567-EC48-4301-B570-0E574E24E1C6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39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22</v>
      </c>
      <c r="C2" s="5"/>
    </row>
    <row r="3" spans="1:3" x14ac:dyDescent="0.25">
      <c r="A3" t="s">
        <v>116</v>
      </c>
      <c r="B3" s="6">
        <v>8.3699999999999992</v>
      </c>
      <c r="C3" s="5"/>
    </row>
    <row r="4" spans="1:3" x14ac:dyDescent="0.25">
      <c r="A4" t="s">
        <v>27</v>
      </c>
      <c r="B4" s="2">
        <f>B2*B3</f>
        <v>184.14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10</v>
      </c>
      <c r="C7" s="5"/>
    </row>
    <row r="8" spans="1:3" x14ac:dyDescent="0.25">
      <c r="A8" s="1" t="s">
        <v>9</v>
      </c>
      <c r="B8" s="6">
        <v>25.4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21.39</v>
      </c>
      <c r="C11" s="5"/>
    </row>
    <row r="12" spans="1:3" x14ac:dyDescent="0.25">
      <c r="A12" s="1" t="s">
        <v>11</v>
      </c>
      <c r="B12" s="6">
        <v>9</v>
      </c>
      <c r="C12" s="5"/>
    </row>
    <row r="13" spans="1:3" x14ac:dyDescent="0.25">
      <c r="A13" s="1" t="s">
        <v>13</v>
      </c>
      <c r="B13" s="6">
        <v>7.79</v>
      </c>
      <c r="C13" s="5"/>
    </row>
    <row r="14" spans="1:3" x14ac:dyDescent="0.25">
      <c r="A14" s="1" t="s">
        <v>14</v>
      </c>
      <c r="B14" s="6">
        <v>16.16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1.5</v>
      </c>
      <c r="C16" s="5"/>
    </row>
    <row r="17" spans="1:3" x14ac:dyDescent="0.25">
      <c r="A17" s="1" t="s">
        <v>17</v>
      </c>
      <c r="B17" s="6">
        <v>2.17</v>
      </c>
      <c r="C17" s="5"/>
    </row>
    <row r="18" spans="1:3" x14ac:dyDescent="0.25">
      <c r="A18" t="s">
        <v>2</v>
      </c>
      <c r="B18" s="2">
        <f>SUM(B7:B17)</f>
        <v>93.41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6.86</v>
      </c>
      <c r="C21" s="5"/>
    </row>
    <row r="22" spans="1:3" x14ac:dyDescent="0.25">
      <c r="A22" s="1" t="s">
        <v>19</v>
      </c>
      <c r="B22" s="6">
        <v>18.440000000000001</v>
      </c>
      <c r="C22" s="5"/>
    </row>
    <row r="23" spans="1:3" x14ac:dyDescent="0.25">
      <c r="A23" s="1" t="s">
        <v>20</v>
      </c>
      <c r="B23" s="6">
        <v>10.48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73.78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167.19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16.949999999999989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4.2459090909090911</v>
      </c>
      <c r="C32" s="5"/>
    </row>
    <row r="33" spans="1:3" x14ac:dyDescent="0.25">
      <c r="A33" t="s">
        <v>23</v>
      </c>
      <c r="B33" s="2">
        <f>B25/B2</f>
        <v>3.3536363636363635</v>
      </c>
      <c r="C33" s="5"/>
    </row>
    <row r="34" spans="1:3" x14ac:dyDescent="0.25">
      <c r="A34" t="s">
        <v>26</v>
      </c>
      <c r="B34" s="2">
        <f>B27/B2</f>
        <v>7.5995454545454546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76D2-A618-4C14-87FA-A0F383E09383}">
  <dimension ref="A1:C34"/>
  <sheetViews>
    <sheetView workbookViewId="0">
      <selection activeCell="B3" sqref="B3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40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35</v>
      </c>
      <c r="C2" s="5"/>
    </row>
    <row r="3" spans="1:3" x14ac:dyDescent="0.25">
      <c r="A3" t="s">
        <v>116</v>
      </c>
      <c r="B3" s="6">
        <v>6</v>
      </c>
      <c r="C3" s="52"/>
    </row>
    <row r="4" spans="1:3" x14ac:dyDescent="0.25">
      <c r="A4" t="s">
        <v>27</v>
      </c>
      <c r="B4" s="2">
        <f>B2*B3</f>
        <v>210</v>
      </c>
      <c r="C4" s="52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41.25</v>
      </c>
      <c r="C7" s="5"/>
    </row>
    <row r="8" spans="1:3" x14ac:dyDescent="0.25">
      <c r="A8" s="1" t="s">
        <v>9</v>
      </c>
      <c r="B8" s="6">
        <v>35</v>
      </c>
      <c r="C8" s="5"/>
    </row>
    <row r="9" spans="1:3" x14ac:dyDescent="0.25">
      <c r="A9" s="1" t="s">
        <v>24</v>
      </c>
      <c r="B9" s="6">
        <v>1.5</v>
      </c>
      <c r="C9" s="5" t="s">
        <v>118</v>
      </c>
    </row>
    <row r="10" spans="1:3" x14ac:dyDescent="0.25">
      <c r="A10" s="1" t="s">
        <v>10</v>
      </c>
      <c r="B10" s="6">
        <v>0</v>
      </c>
      <c r="C10" s="5" t="s">
        <v>133</v>
      </c>
    </row>
    <row r="11" spans="1:3" x14ac:dyDescent="0.25">
      <c r="A11" s="1" t="s">
        <v>12</v>
      </c>
      <c r="B11" s="6">
        <v>6.16</v>
      </c>
      <c r="C11" s="5"/>
    </row>
    <row r="12" spans="1:3" x14ac:dyDescent="0.25">
      <c r="A12" s="1" t="s">
        <v>11</v>
      </c>
      <c r="B12" s="6">
        <v>11</v>
      </c>
      <c r="C12" s="5"/>
    </row>
    <row r="13" spans="1:3" x14ac:dyDescent="0.25">
      <c r="A13" s="1" t="s">
        <v>13</v>
      </c>
      <c r="B13" s="6">
        <v>8.86</v>
      </c>
      <c r="C13" s="5"/>
    </row>
    <row r="14" spans="1:3" x14ac:dyDescent="0.25">
      <c r="A14" s="1" t="s">
        <v>14</v>
      </c>
      <c r="B14" s="6">
        <v>18.03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6</v>
      </c>
      <c r="C16" s="5" t="s">
        <v>134</v>
      </c>
    </row>
    <row r="17" spans="1:3" x14ac:dyDescent="0.25">
      <c r="A17" s="1" t="s">
        <v>17</v>
      </c>
      <c r="B17" s="6">
        <v>3.04</v>
      </c>
      <c r="C17" s="5"/>
    </row>
    <row r="18" spans="1:3" x14ac:dyDescent="0.25">
      <c r="A18" t="s">
        <v>2</v>
      </c>
      <c r="B18" s="2">
        <f>SUM(B7:B17)</f>
        <v>130.84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7.37</v>
      </c>
      <c r="C21" s="5"/>
    </row>
    <row r="22" spans="1:3" x14ac:dyDescent="0.25">
      <c r="A22" s="1" t="s">
        <v>19</v>
      </c>
      <c r="B22" s="6">
        <v>21.6</v>
      </c>
      <c r="C22" s="5"/>
    </row>
    <row r="23" spans="1:3" x14ac:dyDescent="0.25">
      <c r="A23" s="1" t="s">
        <v>20</v>
      </c>
      <c r="B23" s="6">
        <v>11.72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78.69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209.53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0.46999999999999886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3.7382857142857144</v>
      </c>
      <c r="C32" s="5"/>
    </row>
    <row r="33" spans="1:3" x14ac:dyDescent="0.25">
      <c r="A33" t="s">
        <v>23</v>
      </c>
      <c r="B33" s="2">
        <f>B25/B2</f>
        <v>2.2482857142857142</v>
      </c>
      <c r="C33" s="5"/>
    </row>
    <row r="34" spans="1:3" x14ac:dyDescent="0.25">
      <c r="A34" t="s">
        <v>26</v>
      </c>
      <c r="B34" s="2">
        <f>B27/B2</f>
        <v>5.9865714285714287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E599-9D01-40A0-AFCA-AA36C6D0A3D5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41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65</v>
      </c>
      <c r="C2" s="5"/>
    </row>
    <row r="3" spans="1:3" x14ac:dyDescent="0.25">
      <c r="A3" t="s">
        <v>116</v>
      </c>
      <c r="B3" s="6">
        <v>2.17</v>
      </c>
      <c r="C3" s="5"/>
    </row>
    <row r="4" spans="1:3" x14ac:dyDescent="0.25">
      <c r="A4" t="s">
        <v>27</v>
      </c>
      <c r="B4" s="2">
        <f>B2*B3</f>
        <v>141.04999999999998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11</v>
      </c>
      <c r="C7" s="5"/>
    </row>
    <row r="8" spans="1:3" x14ac:dyDescent="0.25">
      <c r="A8" s="1" t="s">
        <v>9</v>
      </c>
      <c r="B8" s="6">
        <v>10.25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32.46</v>
      </c>
      <c r="C11" s="5"/>
    </row>
    <row r="12" spans="1:3" x14ac:dyDescent="0.25">
      <c r="A12" s="1" t="s">
        <v>11</v>
      </c>
      <c r="B12" s="6">
        <v>9.5</v>
      </c>
      <c r="C12" s="5"/>
    </row>
    <row r="13" spans="1:3" x14ac:dyDescent="0.25">
      <c r="A13" s="1" t="s">
        <v>13</v>
      </c>
      <c r="B13" s="6">
        <v>9.27</v>
      </c>
      <c r="C13" s="5"/>
    </row>
    <row r="14" spans="1:3" x14ac:dyDescent="0.25">
      <c r="A14" s="1" t="s">
        <v>14</v>
      </c>
      <c r="B14" s="6">
        <v>17.059999999999999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2.2999999999999998</v>
      </c>
      <c r="C17" s="5"/>
    </row>
    <row r="18" spans="1:3" x14ac:dyDescent="0.25">
      <c r="A18" t="s">
        <v>2</v>
      </c>
      <c r="B18" s="2">
        <f>SUM(B7:B17)</f>
        <v>99.34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7.69</v>
      </c>
      <c r="C21" s="5"/>
    </row>
    <row r="22" spans="1:3" x14ac:dyDescent="0.25">
      <c r="A22" s="1" t="s">
        <v>19</v>
      </c>
      <c r="B22" s="6">
        <v>20.46</v>
      </c>
      <c r="C22" s="5"/>
    </row>
    <row r="23" spans="1:3" x14ac:dyDescent="0.25">
      <c r="A23" s="1" t="s">
        <v>20</v>
      </c>
      <c r="B23" s="6">
        <v>11.78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77.930000000000007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177.27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-36.220000000000027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1.5283076923076924</v>
      </c>
      <c r="C32" s="5"/>
    </row>
    <row r="33" spans="1:3" x14ac:dyDescent="0.25">
      <c r="A33" t="s">
        <v>23</v>
      </c>
      <c r="B33" s="2">
        <f>B25/B2</f>
        <v>1.198923076923077</v>
      </c>
      <c r="C33" s="5"/>
    </row>
    <row r="34" spans="1:3" x14ac:dyDescent="0.25">
      <c r="A34" t="s">
        <v>26</v>
      </c>
      <c r="B34" s="2">
        <f>B27/B2</f>
        <v>2.7272307692307693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69AA-2718-44A5-81C5-5E1CE40FE6C2}">
  <dimension ref="A1:C34"/>
  <sheetViews>
    <sheetView workbookViewId="0">
      <selection activeCell="C16" sqref="C16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42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1360</v>
      </c>
      <c r="C2" s="5"/>
    </row>
    <row r="3" spans="1:3" x14ac:dyDescent="0.25">
      <c r="A3" t="s">
        <v>116</v>
      </c>
      <c r="B3" s="7">
        <v>0.23</v>
      </c>
      <c r="C3" s="5"/>
    </row>
    <row r="4" spans="1:3" x14ac:dyDescent="0.25">
      <c r="A4" t="s">
        <v>27</v>
      </c>
      <c r="B4" s="2">
        <f>B2*B3</f>
        <v>312.8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39.9</v>
      </c>
      <c r="C7" s="5"/>
    </row>
    <row r="8" spans="1:3" x14ac:dyDescent="0.25">
      <c r="A8" s="1" t="s">
        <v>9</v>
      </c>
      <c r="B8" s="6">
        <v>34.6</v>
      </c>
      <c r="C8" s="5" t="s">
        <v>108</v>
      </c>
    </row>
    <row r="9" spans="1:3" x14ac:dyDescent="0.25">
      <c r="A9" s="1" t="s">
        <v>24</v>
      </c>
      <c r="B9" s="6">
        <v>16</v>
      </c>
      <c r="C9" s="52" t="s">
        <v>130</v>
      </c>
    </row>
    <row r="10" spans="1:3" x14ac:dyDescent="0.25">
      <c r="A10" s="1" t="s">
        <v>10</v>
      </c>
      <c r="B10" s="6">
        <v>4</v>
      </c>
      <c r="C10" s="5"/>
    </row>
    <row r="11" spans="1:3" x14ac:dyDescent="0.25">
      <c r="A11" s="1" t="s">
        <v>12</v>
      </c>
      <c r="B11" s="6">
        <v>3.99</v>
      </c>
      <c r="C11" s="5"/>
    </row>
    <row r="12" spans="1:3" x14ac:dyDescent="0.25">
      <c r="A12" s="1" t="s">
        <v>11</v>
      </c>
      <c r="B12" s="6">
        <v>21.5</v>
      </c>
      <c r="C12" s="5"/>
    </row>
    <row r="13" spans="1:3" x14ac:dyDescent="0.25">
      <c r="A13" s="1" t="s">
        <v>13</v>
      </c>
      <c r="B13" s="6">
        <v>9.26</v>
      </c>
      <c r="C13" s="5"/>
    </row>
    <row r="14" spans="1:3" x14ac:dyDescent="0.25">
      <c r="A14" s="1" t="s">
        <v>14</v>
      </c>
      <c r="B14" s="6">
        <v>19.02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9.25</v>
      </c>
      <c r="C16" s="5"/>
    </row>
    <row r="17" spans="1:3" x14ac:dyDescent="0.25">
      <c r="A17" s="1" t="s">
        <v>17</v>
      </c>
      <c r="B17" s="6">
        <v>3.65</v>
      </c>
      <c r="C17" s="5"/>
    </row>
    <row r="18" spans="1:3" x14ac:dyDescent="0.25">
      <c r="A18" t="s">
        <v>2</v>
      </c>
      <c r="B18" s="2">
        <f>SUM(B7:B17)</f>
        <v>161.17000000000002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7.4</v>
      </c>
      <c r="C21" s="5"/>
    </row>
    <row r="22" spans="1:3" x14ac:dyDescent="0.25">
      <c r="A22" s="1" t="s">
        <v>19</v>
      </c>
      <c r="B22" s="6">
        <v>22.22</v>
      </c>
      <c r="C22" s="5"/>
    </row>
    <row r="23" spans="1:3" x14ac:dyDescent="0.25">
      <c r="A23" s="1" t="s">
        <v>20</v>
      </c>
      <c r="B23" s="6">
        <v>12.23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79.849999999999994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241.02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71.78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0.11850735294117648</v>
      </c>
      <c r="C32" s="5"/>
    </row>
    <row r="33" spans="1:3" x14ac:dyDescent="0.25">
      <c r="A33" t="s">
        <v>23</v>
      </c>
      <c r="B33" s="8">
        <f>B25/B2</f>
        <v>5.8713235294117642E-2</v>
      </c>
      <c r="C33" s="5"/>
    </row>
    <row r="34" spans="1:3" x14ac:dyDescent="0.25">
      <c r="A34" t="s">
        <v>26</v>
      </c>
      <c r="B34" s="8">
        <f>B27/B2</f>
        <v>0.17722058823529413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1182-394F-4E1A-834C-3E6AE9B2C2A1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43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800</v>
      </c>
      <c r="C2" s="5"/>
    </row>
    <row r="3" spans="1:3" x14ac:dyDescent="0.25">
      <c r="A3" t="s">
        <v>116</v>
      </c>
      <c r="B3" s="7">
        <v>0.30499999999999999</v>
      </c>
      <c r="C3" s="5"/>
    </row>
    <row r="4" spans="1:3" x14ac:dyDescent="0.25">
      <c r="A4" t="s">
        <v>27</v>
      </c>
      <c r="B4" s="2">
        <f>B2*B3</f>
        <v>244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20</v>
      </c>
      <c r="C7" s="5"/>
    </row>
    <row r="8" spans="1:3" x14ac:dyDescent="0.25">
      <c r="A8" s="1" t="s">
        <v>9</v>
      </c>
      <c r="B8" s="6">
        <v>19.7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15.75</v>
      </c>
      <c r="C11" s="5"/>
    </row>
    <row r="12" spans="1:3" x14ac:dyDescent="0.25">
      <c r="A12" s="1" t="s">
        <v>11</v>
      </c>
      <c r="B12" s="6">
        <v>22.3</v>
      </c>
      <c r="C12" s="52" t="s">
        <v>126</v>
      </c>
    </row>
    <row r="13" spans="1:3" x14ac:dyDescent="0.25">
      <c r="A13" s="1" t="s">
        <v>13</v>
      </c>
      <c r="B13" s="6">
        <v>8.31</v>
      </c>
      <c r="C13" s="5"/>
    </row>
    <row r="14" spans="1:3" x14ac:dyDescent="0.25">
      <c r="A14" s="1" t="s">
        <v>14</v>
      </c>
      <c r="B14" s="6">
        <v>16.809999999999999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2.62</v>
      </c>
      <c r="C17" s="5"/>
    </row>
    <row r="18" spans="1:3" x14ac:dyDescent="0.25">
      <c r="A18" t="s">
        <v>2</v>
      </c>
      <c r="B18" s="2">
        <f>SUM(B7:B17)</f>
        <v>112.99000000000001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7.14</v>
      </c>
      <c r="C21" s="5"/>
    </row>
    <row r="22" spans="1:3" x14ac:dyDescent="0.25">
      <c r="A22" s="1" t="s">
        <v>19</v>
      </c>
      <c r="B22" s="6">
        <v>19.3</v>
      </c>
      <c r="C22" s="5"/>
    </row>
    <row r="23" spans="1:3" x14ac:dyDescent="0.25">
      <c r="A23" s="1" t="s">
        <v>20</v>
      </c>
      <c r="B23" s="6">
        <v>11.65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76.09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189.08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54.919999999999987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0.14123750000000002</v>
      </c>
      <c r="C32" s="5"/>
    </row>
    <row r="33" spans="1:3" x14ac:dyDescent="0.25">
      <c r="A33" t="s">
        <v>23</v>
      </c>
      <c r="B33" s="8">
        <f>B25/B2</f>
        <v>9.5112500000000003E-2</v>
      </c>
      <c r="C33" s="5"/>
    </row>
    <row r="34" spans="1:3" x14ac:dyDescent="0.25">
      <c r="A34" t="s">
        <v>26</v>
      </c>
      <c r="B34" s="8">
        <f>B27/B2</f>
        <v>0.23635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9888-827D-463E-B8A2-5071A70FAAAE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81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1050</v>
      </c>
      <c r="C2" s="5"/>
    </row>
    <row r="3" spans="1:3" x14ac:dyDescent="0.25">
      <c r="A3" t="s">
        <v>116</v>
      </c>
      <c r="B3" s="7">
        <v>0.17</v>
      </c>
      <c r="C3" s="5"/>
    </row>
    <row r="4" spans="1:3" x14ac:dyDescent="0.25">
      <c r="A4" t="s">
        <v>27</v>
      </c>
      <c r="B4" s="2">
        <f>B2*B3</f>
        <v>178.5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10.8</v>
      </c>
      <c r="C7" s="5"/>
    </row>
    <row r="8" spans="1:3" x14ac:dyDescent="0.25">
      <c r="A8" s="1" t="s">
        <v>9</v>
      </c>
      <c r="B8" s="6">
        <v>21.6</v>
      </c>
      <c r="C8" s="5"/>
    </row>
    <row r="9" spans="1:3" x14ac:dyDescent="0.25">
      <c r="A9" s="1" t="s">
        <v>24</v>
      </c>
      <c r="B9" s="6">
        <v>18</v>
      </c>
      <c r="C9" s="5" t="s">
        <v>119</v>
      </c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15.64</v>
      </c>
      <c r="C11" s="5"/>
    </row>
    <row r="12" spans="1:3" x14ac:dyDescent="0.25">
      <c r="A12" s="1" t="s">
        <v>11</v>
      </c>
      <c r="B12" s="6">
        <v>14.8</v>
      </c>
      <c r="C12" s="5"/>
    </row>
    <row r="13" spans="1:3" x14ac:dyDescent="0.25">
      <c r="A13" s="1" t="s">
        <v>13</v>
      </c>
      <c r="B13" s="6">
        <v>7.83</v>
      </c>
      <c r="C13" s="5"/>
    </row>
    <row r="14" spans="1:3" x14ac:dyDescent="0.25">
      <c r="A14" s="1" t="s">
        <v>14</v>
      </c>
      <c r="B14" s="6">
        <v>16.29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2.67</v>
      </c>
      <c r="C17" s="5"/>
    </row>
    <row r="18" spans="1:3" x14ac:dyDescent="0.25">
      <c r="A18" t="s">
        <v>2</v>
      </c>
      <c r="B18" s="2">
        <f>SUM(B7:B17)</f>
        <v>115.13000000000001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6.86</v>
      </c>
      <c r="C21" s="5"/>
    </row>
    <row r="22" spans="1:3" x14ac:dyDescent="0.25">
      <c r="A22" s="1" t="s">
        <v>19</v>
      </c>
      <c r="B22" s="6">
        <v>18.559999999999999</v>
      </c>
      <c r="C22" s="5"/>
    </row>
    <row r="23" spans="1:3" x14ac:dyDescent="0.25">
      <c r="A23" s="1" t="s">
        <v>20</v>
      </c>
      <c r="B23" s="6">
        <v>10.26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73.680000000000007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188.81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-10.310000000000002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0.10964761904761906</v>
      </c>
      <c r="C32" s="5"/>
    </row>
    <row r="33" spans="1:3" x14ac:dyDescent="0.25">
      <c r="A33" t="s">
        <v>23</v>
      </c>
      <c r="B33" s="8">
        <f>B25/B2</f>
        <v>7.0171428571428579E-2</v>
      </c>
      <c r="C33" s="5"/>
    </row>
    <row r="34" spans="1:3" x14ac:dyDescent="0.25">
      <c r="A34" t="s">
        <v>26</v>
      </c>
      <c r="B34" s="8">
        <f>B27/B2</f>
        <v>0.17981904761904763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830D-25A3-45F3-B470-339343994459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44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850</v>
      </c>
      <c r="C2" s="5"/>
    </row>
    <row r="3" spans="1:3" x14ac:dyDescent="0.25">
      <c r="A3" t="s">
        <v>116</v>
      </c>
      <c r="B3" s="7">
        <v>0.19800000000000001</v>
      </c>
      <c r="C3" s="5"/>
    </row>
    <row r="4" spans="1:3" x14ac:dyDescent="0.25">
      <c r="A4" t="s">
        <v>27</v>
      </c>
      <c r="B4" s="2">
        <f>B2*B3</f>
        <v>168.3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30</v>
      </c>
      <c r="C7" s="5"/>
    </row>
    <row r="8" spans="1:3" x14ac:dyDescent="0.25">
      <c r="A8" s="1" t="s">
        <v>9</v>
      </c>
      <c r="B8" s="6">
        <v>17.100000000000001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8.6</v>
      </c>
      <c r="C11" s="5"/>
    </row>
    <row r="12" spans="1:3" x14ac:dyDescent="0.25">
      <c r="A12" s="1" t="s">
        <v>11</v>
      </c>
      <c r="B12" s="6">
        <v>7</v>
      </c>
      <c r="C12" s="52" t="s">
        <v>127</v>
      </c>
    </row>
    <row r="13" spans="1:3" x14ac:dyDescent="0.25">
      <c r="A13" s="1" t="s">
        <v>13</v>
      </c>
      <c r="B13" s="6">
        <v>8.01</v>
      </c>
      <c r="C13" s="5"/>
    </row>
    <row r="14" spans="1:3" x14ac:dyDescent="0.25">
      <c r="A14" s="1" t="s">
        <v>14</v>
      </c>
      <c r="B14" s="6">
        <v>16.12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1.5</v>
      </c>
      <c r="C16" s="5"/>
    </row>
    <row r="17" spans="1:3" x14ac:dyDescent="0.25">
      <c r="A17" s="1" t="s">
        <v>17</v>
      </c>
      <c r="B17" s="6">
        <v>2.1</v>
      </c>
      <c r="C17" s="5"/>
    </row>
    <row r="18" spans="1:3" x14ac:dyDescent="0.25">
      <c r="A18" t="s">
        <v>2</v>
      </c>
      <c r="B18" s="2">
        <f>SUM(B7:B17)</f>
        <v>90.43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6.97</v>
      </c>
      <c r="C21" s="5"/>
    </row>
    <row r="22" spans="1:3" x14ac:dyDescent="0.25">
      <c r="A22" s="1" t="s">
        <v>19</v>
      </c>
      <c r="B22" s="6">
        <v>18.73</v>
      </c>
      <c r="C22" s="5"/>
    </row>
    <row r="23" spans="1:3" x14ac:dyDescent="0.25">
      <c r="A23" s="1" t="s">
        <v>20</v>
      </c>
      <c r="B23" s="6">
        <v>10.92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74.62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165.05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3.25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0.10638823529411766</v>
      </c>
      <c r="C32" s="5"/>
    </row>
    <row r="33" spans="1:3" x14ac:dyDescent="0.25">
      <c r="A33" t="s">
        <v>23</v>
      </c>
      <c r="B33" s="8">
        <f>B25/B2</f>
        <v>8.7788235294117653E-2</v>
      </c>
      <c r="C33" s="5"/>
    </row>
    <row r="34" spans="1:3" x14ac:dyDescent="0.25">
      <c r="A34" t="s">
        <v>26</v>
      </c>
      <c r="B34" s="8">
        <f>B27/B2</f>
        <v>0.19417647058823531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A801-1EEB-4B54-84B7-73DE17900D0A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45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1400</v>
      </c>
      <c r="C2" s="5"/>
    </row>
    <row r="3" spans="1:3" x14ac:dyDescent="0.25">
      <c r="A3" t="s">
        <v>116</v>
      </c>
      <c r="B3" s="7">
        <v>6.5000000000000002E-2</v>
      </c>
      <c r="C3" s="5"/>
    </row>
    <row r="4" spans="1:3" x14ac:dyDescent="0.25">
      <c r="A4" t="s">
        <v>27</v>
      </c>
      <c r="B4" s="2">
        <f>B2*B3</f>
        <v>91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6.25</v>
      </c>
      <c r="C7" s="5"/>
    </row>
    <row r="8" spans="1:3" x14ac:dyDescent="0.25">
      <c r="A8" s="1" t="s">
        <v>9</v>
      </c>
      <c r="B8" s="6">
        <v>9.25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13.1</v>
      </c>
      <c r="C11" s="5"/>
    </row>
    <row r="12" spans="1:3" x14ac:dyDescent="0.25">
      <c r="A12" s="1" t="s">
        <v>11</v>
      </c>
      <c r="B12" s="6">
        <v>0</v>
      </c>
      <c r="C12" s="5"/>
    </row>
    <row r="13" spans="1:3" x14ac:dyDescent="0.25">
      <c r="A13" s="1" t="s">
        <v>13</v>
      </c>
      <c r="B13" s="6">
        <v>8.26</v>
      </c>
      <c r="C13" s="5"/>
    </row>
    <row r="14" spans="1:3" x14ac:dyDescent="0.25">
      <c r="A14" s="1" t="s">
        <v>14</v>
      </c>
      <c r="B14" s="6">
        <v>16.3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1.44</v>
      </c>
      <c r="C17" s="5"/>
    </row>
    <row r="18" spans="1:3" x14ac:dyDescent="0.25">
      <c r="A18" t="s">
        <v>2</v>
      </c>
      <c r="B18" s="2">
        <f>SUM(B7:B17)</f>
        <v>62.099999999999994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7.11</v>
      </c>
      <c r="C21" s="5"/>
    </row>
    <row r="22" spans="1:3" x14ac:dyDescent="0.25">
      <c r="A22" s="1" t="s">
        <v>19</v>
      </c>
      <c r="B22" s="6">
        <v>19.07</v>
      </c>
      <c r="C22" s="5"/>
    </row>
    <row r="23" spans="1:3" x14ac:dyDescent="0.25">
      <c r="A23" s="1" t="s">
        <v>20</v>
      </c>
      <c r="B23" s="6">
        <v>11.09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75.27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137.37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-46.370000000000005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8">
        <f>B18/B2</f>
        <v>4.4357142857142852E-2</v>
      </c>
      <c r="C32" s="5"/>
    </row>
    <row r="33" spans="1:3" x14ac:dyDescent="0.25">
      <c r="A33" t="s">
        <v>23</v>
      </c>
      <c r="B33" s="8">
        <f>B25/B2</f>
        <v>5.3764285714285709E-2</v>
      </c>
      <c r="C33" s="5"/>
    </row>
    <row r="34" spans="1:3" x14ac:dyDescent="0.25">
      <c r="A34" t="s">
        <v>26</v>
      </c>
      <c r="B34" s="8">
        <f>B27/B2</f>
        <v>9.8121428571428568E-2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CB54-719F-4A32-A65A-55D55FEAF658}">
  <dimension ref="A1:C34"/>
  <sheetViews>
    <sheetView workbookViewId="0">
      <selection activeCell="C17" sqref="C17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113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1400</v>
      </c>
      <c r="C2" s="5"/>
    </row>
    <row r="3" spans="1:3" x14ac:dyDescent="0.25">
      <c r="A3" t="s">
        <v>116</v>
      </c>
      <c r="B3" s="7">
        <v>0.25</v>
      </c>
      <c r="C3" s="5"/>
    </row>
    <row r="4" spans="1:3" x14ac:dyDescent="0.25">
      <c r="A4" t="s">
        <v>27</v>
      </c>
      <c r="B4" s="2">
        <f>B2*B3</f>
        <v>350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96</v>
      </c>
      <c r="C7" s="5" t="s">
        <v>109</v>
      </c>
    </row>
    <row r="8" spans="1:3" x14ac:dyDescent="0.25">
      <c r="A8" s="1" t="s">
        <v>9</v>
      </c>
      <c r="B8" s="6">
        <v>35.4</v>
      </c>
      <c r="C8" s="5"/>
    </row>
    <row r="9" spans="1:3" x14ac:dyDescent="0.25">
      <c r="A9" s="1" t="s">
        <v>24</v>
      </c>
      <c r="B9" s="6">
        <v>36</v>
      </c>
      <c r="C9" s="52" t="s">
        <v>114</v>
      </c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6.13</v>
      </c>
      <c r="C11" s="5"/>
    </row>
    <row r="12" spans="1:3" x14ac:dyDescent="0.25">
      <c r="A12" s="1" t="s">
        <v>11</v>
      </c>
      <c r="B12" s="6">
        <v>21.1</v>
      </c>
      <c r="C12" s="5"/>
    </row>
    <row r="13" spans="1:3" x14ac:dyDescent="0.25">
      <c r="A13" s="1" t="s">
        <v>13</v>
      </c>
      <c r="B13" s="6">
        <v>10.59</v>
      </c>
      <c r="C13" s="5"/>
    </row>
    <row r="14" spans="1:3" x14ac:dyDescent="0.25">
      <c r="A14" s="1" t="s">
        <v>14</v>
      </c>
      <c r="B14" s="6">
        <v>22.24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8.25</v>
      </c>
      <c r="C16" s="5"/>
    </row>
    <row r="17" spans="1:3" x14ac:dyDescent="0.25">
      <c r="A17" s="1" t="s">
        <v>17</v>
      </c>
      <c r="B17" s="6">
        <v>5.6</v>
      </c>
      <c r="C17" s="5"/>
    </row>
    <row r="18" spans="1:3" x14ac:dyDescent="0.25">
      <c r="A18" t="s">
        <v>2</v>
      </c>
      <c r="B18" s="2">
        <f>SUM(B7:B17)</f>
        <v>241.31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8.07</v>
      </c>
      <c r="C21" s="5"/>
    </row>
    <row r="22" spans="1:3" x14ac:dyDescent="0.25">
      <c r="A22" s="1" t="s">
        <v>19</v>
      </c>
      <c r="B22" s="6">
        <v>26.73</v>
      </c>
      <c r="C22" s="5"/>
    </row>
    <row r="23" spans="1:3" x14ac:dyDescent="0.25">
      <c r="A23" s="1" t="s">
        <v>20</v>
      </c>
      <c r="B23" s="6">
        <v>14.45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87.25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328.56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21.439999999999998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36</v>
      </c>
      <c r="C31" s="5"/>
    </row>
    <row r="32" spans="1:3" x14ac:dyDescent="0.25">
      <c r="A32" s="1" t="s">
        <v>22</v>
      </c>
      <c r="B32" s="8">
        <f>B18/B2</f>
        <v>0.17236428571428572</v>
      </c>
      <c r="C32" s="5"/>
    </row>
    <row r="33" spans="1:3" x14ac:dyDescent="0.25">
      <c r="A33" t="s">
        <v>23</v>
      </c>
      <c r="B33" s="8">
        <f>B25/B2</f>
        <v>6.2321428571428569E-2</v>
      </c>
      <c r="C33" s="5"/>
    </row>
    <row r="34" spans="1:3" x14ac:dyDescent="0.25">
      <c r="A34" t="s">
        <v>26</v>
      </c>
      <c r="B34" s="8">
        <f>B27/B2</f>
        <v>0.23468571428571428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9F32-1151-458D-AEBA-1FFA5BBA9E76}">
  <dimension ref="A1:C34"/>
  <sheetViews>
    <sheetView workbookViewId="0">
      <selection activeCell="B2" sqref="B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46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40</v>
      </c>
      <c r="C2" s="5"/>
    </row>
    <row r="3" spans="1:3" x14ac:dyDescent="0.25">
      <c r="A3" t="s">
        <v>116</v>
      </c>
      <c r="B3" s="6">
        <v>4.18</v>
      </c>
      <c r="C3" s="5"/>
    </row>
    <row r="4" spans="1:3" x14ac:dyDescent="0.25">
      <c r="A4" t="s">
        <v>27</v>
      </c>
      <c r="B4" s="2">
        <f>B2*B3</f>
        <v>167.2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7.5</v>
      </c>
      <c r="C7" s="5"/>
    </row>
    <row r="8" spans="1:3" x14ac:dyDescent="0.25">
      <c r="A8" s="1" t="s">
        <v>9</v>
      </c>
      <c r="B8" s="6">
        <v>22.4</v>
      </c>
      <c r="C8" s="5"/>
    </row>
    <row r="9" spans="1:3" x14ac:dyDescent="0.25">
      <c r="A9" s="1" t="s">
        <v>24</v>
      </c>
      <c r="B9" s="6">
        <v>9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43.91</v>
      </c>
      <c r="C11" s="5"/>
    </row>
    <row r="12" spans="1:3" x14ac:dyDescent="0.25">
      <c r="A12" s="1" t="s">
        <v>11</v>
      </c>
      <c r="B12" s="6">
        <v>11.3</v>
      </c>
      <c r="C12" s="5"/>
    </row>
    <row r="13" spans="1:3" x14ac:dyDescent="0.25">
      <c r="A13" s="1" t="s">
        <v>13</v>
      </c>
      <c r="B13" s="6">
        <v>7.8</v>
      </c>
      <c r="C13" s="5"/>
    </row>
    <row r="14" spans="1:3" x14ac:dyDescent="0.25">
      <c r="A14" s="1" t="s">
        <v>14</v>
      </c>
      <c r="B14" s="6">
        <v>15.83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2.97</v>
      </c>
      <c r="C17" s="5"/>
    </row>
    <row r="18" spans="1:3" x14ac:dyDescent="0.25">
      <c r="A18" t="s">
        <v>2</v>
      </c>
      <c r="B18" s="2">
        <f>SUM(B7:B17)</f>
        <v>128.21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6.86</v>
      </c>
      <c r="C21" s="5"/>
    </row>
    <row r="22" spans="1:3" x14ac:dyDescent="0.25">
      <c r="A22" s="1" t="s">
        <v>19</v>
      </c>
      <c r="B22" s="6">
        <v>18.25</v>
      </c>
      <c r="C22" s="5"/>
    </row>
    <row r="23" spans="1:3" x14ac:dyDescent="0.25">
      <c r="A23" s="1" t="s">
        <v>20</v>
      </c>
      <c r="B23" s="6">
        <v>9.7799999999999994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72.89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201.10000000000002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-33.900000000000034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3.2052500000000004</v>
      </c>
      <c r="C32" s="5"/>
    </row>
    <row r="33" spans="1:3" x14ac:dyDescent="0.25">
      <c r="A33" t="s">
        <v>23</v>
      </c>
      <c r="B33" s="2">
        <f>B25/B2</f>
        <v>1.8222499999999999</v>
      </c>
      <c r="C33" s="5"/>
    </row>
    <row r="34" spans="1:3" x14ac:dyDescent="0.25">
      <c r="A34" t="s">
        <v>26</v>
      </c>
      <c r="B34" s="2">
        <f>B27/B2</f>
        <v>5.0275000000000007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8052-0F3D-4290-A138-6E26F2BECDC9}">
  <dimension ref="A1:C34"/>
  <sheetViews>
    <sheetView workbookViewId="0">
      <selection activeCell="C2" sqref="C2"/>
    </sheetView>
  </sheetViews>
  <sheetFormatPr defaultRowHeight="13.2" x14ac:dyDescent="0.25"/>
  <cols>
    <col min="1" max="1" width="31.6640625" customWidth="1"/>
    <col min="2" max="2" width="10.6640625" customWidth="1"/>
    <col min="3" max="3" width="51.6640625" customWidth="1"/>
  </cols>
  <sheetData>
    <row r="1" spans="1:3" x14ac:dyDescent="0.25">
      <c r="A1" s="4" t="s">
        <v>47</v>
      </c>
      <c r="B1" s="13" t="s">
        <v>0</v>
      </c>
      <c r="C1" s="53" t="s">
        <v>30</v>
      </c>
    </row>
    <row r="2" spans="1:3" x14ac:dyDescent="0.25">
      <c r="A2" t="s">
        <v>28</v>
      </c>
      <c r="B2" s="7">
        <v>40</v>
      </c>
      <c r="C2" s="5"/>
    </row>
    <row r="3" spans="1:3" x14ac:dyDescent="0.25">
      <c r="A3" t="s">
        <v>29</v>
      </c>
      <c r="B3" s="7">
        <v>4.2300000000000004</v>
      </c>
      <c r="C3" s="5"/>
    </row>
    <row r="4" spans="1:3" x14ac:dyDescent="0.25">
      <c r="A4" t="s">
        <v>27</v>
      </c>
      <c r="B4" s="2">
        <f>B2*B3</f>
        <v>169.20000000000002</v>
      </c>
      <c r="C4" s="5"/>
    </row>
    <row r="5" spans="1:3" x14ac:dyDescent="0.25">
      <c r="C5" s="5"/>
    </row>
    <row r="6" spans="1:3" x14ac:dyDescent="0.25">
      <c r="A6" t="s">
        <v>1</v>
      </c>
      <c r="C6" s="5"/>
    </row>
    <row r="7" spans="1:3" x14ac:dyDescent="0.25">
      <c r="A7" s="1" t="s">
        <v>8</v>
      </c>
      <c r="B7" s="6">
        <v>9.3000000000000007</v>
      </c>
      <c r="C7" s="5"/>
    </row>
    <row r="8" spans="1:3" x14ac:dyDescent="0.25">
      <c r="A8" s="1" t="s">
        <v>9</v>
      </c>
      <c r="B8" s="6">
        <v>6.5</v>
      </c>
      <c r="C8" s="5"/>
    </row>
    <row r="9" spans="1:3" x14ac:dyDescent="0.25">
      <c r="A9" s="1" t="s">
        <v>24</v>
      </c>
      <c r="B9" s="6">
        <v>0</v>
      </c>
      <c r="C9" s="5"/>
    </row>
    <row r="10" spans="1:3" x14ac:dyDescent="0.25">
      <c r="A10" s="1" t="s">
        <v>10</v>
      </c>
      <c r="B10" s="6">
        <v>0</v>
      </c>
      <c r="C10" s="5"/>
    </row>
    <row r="11" spans="1:3" x14ac:dyDescent="0.25">
      <c r="A11" s="1" t="s">
        <v>12</v>
      </c>
      <c r="B11" s="6">
        <v>39.92</v>
      </c>
      <c r="C11" s="5"/>
    </row>
    <row r="12" spans="1:3" x14ac:dyDescent="0.25">
      <c r="A12" s="1" t="s">
        <v>11</v>
      </c>
      <c r="B12" s="6">
        <v>10.1</v>
      </c>
      <c r="C12" s="5"/>
    </row>
    <row r="13" spans="1:3" x14ac:dyDescent="0.25">
      <c r="A13" s="1" t="s">
        <v>13</v>
      </c>
      <c r="B13" s="6">
        <v>7.55</v>
      </c>
      <c r="C13" s="5"/>
    </row>
    <row r="14" spans="1:3" x14ac:dyDescent="0.25">
      <c r="A14" s="1" t="s">
        <v>14</v>
      </c>
      <c r="B14" s="6">
        <v>14.94</v>
      </c>
      <c r="C14" s="5"/>
    </row>
    <row r="15" spans="1:3" x14ac:dyDescent="0.25">
      <c r="A15" s="1" t="s">
        <v>15</v>
      </c>
      <c r="B15" s="6">
        <v>0</v>
      </c>
      <c r="C15" s="5"/>
    </row>
    <row r="16" spans="1:3" x14ac:dyDescent="0.25">
      <c r="A16" s="1" t="s">
        <v>16</v>
      </c>
      <c r="B16" s="6">
        <v>7.5</v>
      </c>
      <c r="C16" s="5"/>
    </row>
    <row r="17" spans="1:3" x14ac:dyDescent="0.25">
      <c r="A17" s="1" t="s">
        <v>17</v>
      </c>
      <c r="B17" s="6">
        <v>2.2799999999999998</v>
      </c>
      <c r="C17" s="5"/>
    </row>
    <row r="18" spans="1:3" x14ac:dyDescent="0.25">
      <c r="A18" t="s">
        <v>2</v>
      </c>
      <c r="B18" s="2">
        <f>SUM(B7:B17)</f>
        <v>98.089999999999989</v>
      </c>
      <c r="C18" s="5"/>
    </row>
    <row r="19" spans="1:3" x14ac:dyDescent="0.25">
      <c r="B19" s="2"/>
      <c r="C19" s="5"/>
    </row>
    <row r="20" spans="1:3" x14ac:dyDescent="0.25">
      <c r="A20" t="s">
        <v>3</v>
      </c>
      <c r="B20" s="2"/>
      <c r="C20" s="5"/>
    </row>
    <row r="21" spans="1:3" x14ac:dyDescent="0.25">
      <c r="A21" s="1" t="s">
        <v>18</v>
      </c>
      <c r="B21" s="6">
        <v>6.76</v>
      </c>
      <c r="C21" s="5"/>
    </row>
    <row r="22" spans="1:3" x14ac:dyDescent="0.25">
      <c r="A22" s="1" t="s">
        <v>19</v>
      </c>
      <c r="B22" s="6">
        <v>17.72</v>
      </c>
      <c r="C22" s="5"/>
    </row>
    <row r="23" spans="1:3" x14ac:dyDescent="0.25">
      <c r="A23" s="1" t="s">
        <v>20</v>
      </c>
      <c r="B23" s="6">
        <v>9.52</v>
      </c>
      <c r="C23" s="5"/>
    </row>
    <row r="24" spans="1:3" x14ac:dyDescent="0.25">
      <c r="A24" s="1" t="s">
        <v>21</v>
      </c>
      <c r="B24" s="6">
        <v>38</v>
      </c>
      <c r="C24" s="5"/>
    </row>
    <row r="25" spans="1:3" x14ac:dyDescent="0.25">
      <c r="A25" t="s">
        <v>4</v>
      </c>
      <c r="B25" s="2">
        <f>SUM(B21:B24)</f>
        <v>72</v>
      </c>
      <c r="C25" s="5"/>
    </row>
    <row r="26" spans="1:3" x14ac:dyDescent="0.25">
      <c r="B26" s="2"/>
      <c r="C26" s="5"/>
    </row>
    <row r="27" spans="1:3" x14ac:dyDescent="0.25">
      <c r="A27" t="s">
        <v>5</v>
      </c>
      <c r="B27" s="2">
        <f>B18+B25</f>
        <v>170.08999999999997</v>
      </c>
      <c r="C27" s="5"/>
    </row>
    <row r="28" spans="1:3" x14ac:dyDescent="0.25">
      <c r="B28" s="2"/>
      <c r="C28" s="5"/>
    </row>
    <row r="29" spans="1:3" x14ac:dyDescent="0.25">
      <c r="A29" t="s">
        <v>32</v>
      </c>
      <c r="B29" s="2">
        <f>B4-B27</f>
        <v>-0.88999999999995794</v>
      </c>
      <c r="C29" s="5"/>
    </row>
    <row r="30" spans="1:3" x14ac:dyDescent="0.25">
      <c r="B30" s="2"/>
      <c r="C30" s="5"/>
    </row>
    <row r="31" spans="1:3" x14ac:dyDescent="0.25">
      <c r="A31" t="s">
        <v>6</v>
      </c>
      <c r="B31" s="14" t="s">
        <v>7</v>
      </c>
      <c r="C31" s="5"/>
    </row>
    <row r="32" spans="1:3" x14ac:dyDescent="0.25">
      <c r="A32" s="1" t="s">
        <v>22</v>
      </c>
      <c r="B32" s="2">
        <f>B18/B2</f>
        <v>2.4522499999999998</v>
      </c>
      <c r="C32" s="5"/>
    </row>
    <row r="33" spans="1:3" x14ac:dyDescent="0.25">
      <c r="A33" t="s">
        <v>23</v>
      </c>
      <c r="B33" s="2">
        <f>B25/B2</f>
        <v>1.8</v>
      </c>
      <c r="C33" s="5"/>
    </row>
    <row r="34" spans="1:3" x14ac:dyDescent="0.25">
      <c r="A34" t="s">
        <v>26</v>
      </c>
      <c r="B34" s="2">
        <f>B27/B2</f>
        <v>4.2522499999999992</v>
      </c>
      <c r="C34" s="5"/>
    </row>
  </sheetData>
  <sheetProtection selectLockedCells="1"/>
  <phoneticPr fontId="5" type="noConversion"/>
  <pageMargins left="0.7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Cashflow</vt:lpstr>
      <vt:lpstr>HRSW</vt:lpstr>
      <vt:lpstr>Durum</vt:lpstr>
      <vt:lpstr>Barley</vt:lpstr>
      <vt:lpstr>Corn</vt:lpstr>
      <vt:lpstr>Soy</vt:lpstr>
      <vt:lpstr>Oil_SF</vt:lpstr>
      <vt:lpstr>Conf_SF</vt:lpstr>
      <vt:lpstr>Canola</vt:lpstr>
      <vt:lpstr>Flax</vt:lpstr>
      <vt:lpstr>Peas</vt:lpstr>
      <vt:lpstr>Oats</vt:lpstr>
      <vt:lpstr>Lentil</vt:lpstr>
      <vt:lpstr>Mustard</vt:lpstr>
      <vt:lpstr>Saffl</vt:lpstr>
      <vt:lpstr>Buckwht</vt:lpstr>
      <vt:lpstr>Millet</vt:lpstr>
      <vt:lpstr>Chickpea</vt:lpstr>
      <vt:lpstr>HRWW</vt:lpstr>
      <vt:lpstr>Rye</vt:lpstr>
      <vt:lpstr>Cashflow!Print_Area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Paulann Haakenson</dc:creator>
  <cp:lastModifiedBy>Harris, Ben</cp:lastModifiedBy>
  <cp:lastPrinted>2009-12-11T23:15:57Z</cp:lastPrinted>
  <dcterms:created xsi:type="dcterms:W3CDTF">2005-01-10T15:34:54Z</dcterms:created>
  <dcterms:modified xsi:type="dcterms:W3CDTF">2024-10-22T18:41:24Z</dcterms:modified>
</cp:coreProperties>
</file>